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1"/>
  </bookViews>
  <sheets>
    <sheet name="1 кв 2017" sheetId="1" r:id="rId1"/>
    <sheet name="6 мес." sheetId="2" r:id="rId2"/>
  </sheets>
  <calcPr calcId="152511"/>
</workbook>
</file>

<file path=xl/calcChain.xml><?xml version="1.0" encoding="utf-8"?>
<calcChain xmlns="http://schemas.openxmlformats.org/spreadsheetml/2006/main">
  <c r="H84" i="2" l="1"/>
  <c r="I84" i="2"/>
  <c r="H12" i="2"/>
  <c r="I12" i="2"/>
  <c r="H74" i="2" l="1"/>
  <c r="I74" i="2"/>
  <c r="H79" i="2"/>
  <c r="I79" i="2"/>
  <c r="H83" i="2"/>
  <c r="I83" i="2"/>
  <c r="H96" i="2"/>
  <c r="I96" i="2"/>
  <c r="H63" i="2"/>
  <c r="I63" i="2"/>
  <c r="H19" i="2"/>
  <c r="I19" i="2"/>
  <c r="H66" i="2"/>
  <c r="I66" i="2"/>
  <c r="H95" i="2"/>
  <c r="I95" i="2"/>
  <c r="H97" i="2" l="1"/>
  <c r="I88" i="2"/>
  <c r="H88" i="2"/>
  <c r="I87" i="2"/>
  <c r="H87" i="2"/>
  <c r="I86" i="2"/>
  <c r="H86" i="2"/>
  <c r="I82" i="2"/>
  <c r="H82" i="2"/>
  <c r="I76" i="2"/>
  <c r="H76" i="2"/>
  <c r="I70" i="2"/>
  <c r="H70" i="2"/>
  <c r="I60" i="2"/>
  <c r="H60" i="2"/>
  <c r="I41" i="2"/>
  <c r="H41" i="2"/>
  <c r="I31" i="2"/>
  <c r="H31" i="2"/>
  <c r="I15" i="2"/>
  <c r="H15" i="2"/>
  <c r="I5" i="2"/>
  <c r="H5" i="2"/>
  <c r="H70" i="1" l="1"/>
  <c r="I70" i="1"/>
  <c r="H87" i="1"/>
  <c r="I87" i="1"/>
  <c r="H82" i="1" l="1"/>
  <c r="I82" i="1"/>
  <c r="H97" i="1" l="1"/>
  <c r="I96" i="1"/>
  <c r="H96" i="1"/>
  <c r="I88" i="1"/>
  <c r="H88" i="1"/>
  <c r="I86" i="1"/>
  <c r="H86" i="1"/>
  <c r="I83" i="1"/>
  <c r="H83" i="1"/>
  <c r="I79" i="1"/>
  <c r="H79" i="1"/>
  <c r="I76" i="1"/>
  <c r="H76" i="1"/>
  <c r="I60" i="1"/>
  <c r="H60" i="1"/>
  <c r="I41" i="1"/>
  <c r="H41" i="1"/>
  <c r="I31" i="1"/>
  <c r="H31" i="1"/>
  <c r="I15" i="1"/>
  <c r="H15" i="1"/>
  <c r="I12" i="1"/>
  <c r="H12" i="1"/>
  <c r="I5" i="1"/>
  <c r="H5" i="1"/>
</calcChain>
</file>

<file path=xl/sharedStrings.xml><?xml version="1.0" encoding="utf-8"?>
<sst xmlns="http://schemas.openxmlformats.org/spreadsheetml/2006/main" count="1206" uniqueCount="336">
  <si>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</si>
  <si>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</si>
  <si>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</si>
  <si>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</si>
  <si>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</si>
  <si>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</si>
  <si>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</si>
  <si>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</si>
  <si>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</si>
  <si>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</si>
  <si>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с.Атаманово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</si>
  <si>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</si>
  <si>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</si>
  <si>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</si>
  <si>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</si>
  <si>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</si>
  <si>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</si>
  <si>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п.ст.Тальжино</t>
  </si>
  <si>
    <t>Ф 10-6-Т</t>
  </si>
  <si>
    <t>Т-1-006</t>
  </si>
  <si>
    <t>ул. Кирова (Глуховка)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</si>
  <si>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</si>
  <si>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</si>
  <si>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</si>
  <si>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</si>
  <si>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</si>
  <si>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</si>
  <si>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</si>
  <si>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</si>
  <si>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</si>
  <si>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</si>
  <si>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</si>
  <si>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</si>
  <si>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</si>
  <si>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</si>
  <si>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</si>
  <si>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</si>
  <si>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</si>
  <si>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</si>
  <si>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</si>
  <si>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</si>
  <si>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</si>
  <si>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</si>
  <si>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</si>
  <si>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с.Бунгур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</si>
  <si>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</si>
  <si>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</si>
  <si>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</si>
  <si>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</si>
  <si>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</si>
  <si>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</si>
  <si>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</si>
  <si>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</si>
  <si>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</si>
  <si>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</si>
  <si>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</si>
  <si>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</si>
  <si>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</si>
  <si>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</si>
  <si>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</si>
  <si>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п.Подгорный</t>
  </si>
  <si>
    <t>Ф 6-ЦДС</t>
  </si>
  <si>
    <t>Т-3-003</t>
  </si>
  <si>
    <t>д.Шарап</t>
  </si>
  <si>
    <t>Т-3-004</t>
  </si>
  <si>
    <t>д.Южный</t>
  </si>
  <si>
    <t>П/С "Бунгурская" 110/35/6</t>
  </si>
  <si>
    <t>Ф 6-7 БШ</t>
  </si>
  <si>
    <t>Т-3-006</t>
  </si>
  <si>
    <t>ул. Цветочная</t>
  </si>
  <si>
    <t>д.Глуховка</t>
  </si>
  <si>
    <t>Т-3-023</t>
  </si>
  <si>
    <t>ул. Речная</t>
  </si>
  <si>
    <t>п.Елань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</si>
  <si>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</si>
  <si>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</si>
  <si>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</si>
  <si>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</si>
  <si>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</si>
  <si>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</si>
  <si>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</si>
  <si>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</si>
  <si>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</si>
  <si>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П/С "Ильинская -1" 110/35/10</t>
  </si>
  <si>
    <t>Ф 10-25-И</t>
  </si>
  <si>
    <t>Т-4-014</t>
  </si>
  <si>
    <t>ул. Ковригина</t>
  </si>
  <si>
    <t>Ф 10-26-И</t>
  </si>
  <si>
    <t>Т-4-015</t>
  </si>
  <si>
    <t>ул. В. Бедаревой</t>
  </si>
  <si>
    <t>П/С "Ильинская -2" 110/35/10</t>
  </si>
  <si>
    <t>Ф 10-2-П</t>
  </si>
  <si>
    <t>Т-4-016</t>
  </si>
  <si>
    <t>ул. Южная</t>
  </si>
  <si>
    <t>с.Костенково</t>
  </si>
  <si>
    <t>П/С "Костенковская" 110/35/10</t>
  </si>
  <si>
    <t>Ф 10-7-Т</t>
  </si>
  <si>
    <t>Т-3-017</t>
  </si>
  <si>
    <t>ул. Лесническая</t>
  </si>
  <si>
    <t>д.Мостовая</t>
  </si>
  <si>
    <t>П/С "Апанасовская" 110/35/6</t>
  </si>
  <si>
    <t>Ф 6-26-М</t>
  </si>
  <si>
    <t>Т-3-014</t>
  </si>
  <si>
    <t>ул. Прокатчиков</t>
  </si>
  <si>
    <t>д.Таловая</t>
  </si>
  <si>
    <t>Т-3-018</t>
  </si>
  <si>
    <t>ул. Таежная</t>
  </si>
  <si>
    <t>п.Камешки</t>
  </si>
  <si>
    <t>Т-3-015</t>
  </si>
  <si>
    <t>ул. Солнечная</t>
  </si>
  <si>
    <t>с.Красулино</t>
  </si>
  <si>
    <t>П/С "Стройбаза" 110/35/10</t>
  </si>
  <si>
    <t>Ф 10-4-В</t>
  </si>
  <si>
    <t>Т-4-002</t>
  </si>
  <si>
    <t>ул. Молодежная</t>
  </si>
  <si>
    <t>п.Тагарыш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</si>
  <si>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</si>
  <si>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</si>
  <si>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</si>
  <si>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</si>
  <si>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</si>
  <si>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</si>
  <si>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Ф 10-7-К (Ф 10-8-К)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</si>
  <si>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</si>
  <si>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</si>
  <si>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</si>
  <si>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</si>
  <si>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</si>
  <si>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</si>
  <si>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</si>
  <si>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</si>
  <si>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</si>
  <si>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</si>
  <si>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</si>
  <si>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п.Кузедеево</t>
  </si>
  <si>
    <t>РП 10кВ "Кузедеево"</t>
  </si>
  <si>
    <t>Ф 10-4-Ш</t>
  </si>
  <si>
    <t>Т-5-001</t>
  </si>
  <si>
    <t>ул Пролетарская</t>
  </si>
  <si>
    <t>с.Куртуково</t>
  </si>
  <si>
    <t xml:space="preserve">П/С "Сосновская" 110/35/10 </t>
  </si>
  <si>
    <t>Ф 10-6-А</t>
  </si>
  <si>
    <t>Т-2-011</t>
  </si>
  <si>
    <t>ул. Зорькина</t>
  </si>
  <si>
    <t>п.Нижние Кинерки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</si>
  <si>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</si>
  <si>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</si>
  <si>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</si>
  <si>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</si>
  <si>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</si>
  <si>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</si>
  <si>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</si>
  <si>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</si>
  <si>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</si>
  <si>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</si>
  <si>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</si>
  <si>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</si>
  <si>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</si>
  <si>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</si>
  <si>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</si>
  <si>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</si>
  <si>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</si>
  <si>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</si>
  <si>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</si>
  <si>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</si>
  <si>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</si>
  <si>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</si>
  <si>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</si>
  <si>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</si>
  <si>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</si>
  <si>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</si>
  <si>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</si>
  <si>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</si>
  <si>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</si>
  <si>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</si>
  <si>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</si>
  <si>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</si>
  <si>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</si>
  <si>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</si>
  <si>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</si>
  <si>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</si>
  <si>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</si>
  <si>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</si>
  <si>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</si>
  <si>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</si>
  <si>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</si>
  <si>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д. Новолучшево</t>
  </si>
  <si>
    <t>Т-4-027</t>
  </si>
  <si>
    <t>п.Северный</t>
  </si>
  <si>
    <t>Т-4-034</t>
  </si>
  <si>
    <t>п. Северный</t>
  </si>
  <si>
    <t>Т-4-035</t>
  </si>
  <si>
    <t>Т-4-043</t>
  </si>
  <si>
    <t>ул. Новостройка</t>
  </si>
  <si>
    <t>д.Есаулка</t>
  </si>
  <si>
    <t xml:space="preserve">П/С "Абашевская 3/4" </t>
  </si>
  <si>
    <t>Ф.6-29-А</t>
  </si>
  <si>
    <t>Т-6-019</t>
  </si>
  <si>
    <t>ул. Заречная</t>
  </si>
  <si>
    <t>с.Кругленькое</t>
  </si>
  <si>
    <t>П/С "Кузнецкая" 110/35/10</t>
  </si>
  <si>
    <t>Ф 10-28-К</t>
  </si>
  <si>
    <t>Т-6-009</t>
  </si>
  <si>
    <t>ул. Механизаторов</t>
  </si>
  <si>
    <t>п.Пушкино</t>
  </si>
  <si>
    <t>Ф 10-1-П</t>
  </si>
  <si>
    <t>Т-2-009</t>
  </si>
  <si>
    <t>с.Сосновка</t>
  </si>
  <si>
    <t xml:space="preserve"> Ф 10-7-С</t>
  </si>
  <si>
    <t>Т-2-008</t>
  </si>
  <si>
    <t>ул. Кузнецкая</t>
  </si>
  <si>
    <t>Ф 10-18-Д</t>
  </si>
  <si>
    <t>Т-2-014</t>
  </si>
  <si>
    <t>Т-2-010</t>
  </si>
  <si>
    <t>ул. Туркменская</t>
  </si>
  <si>
    <t>п. Ленинский</t>
  </si>
  <si>
    <t>Т-2-015</t>
  </si>
  <si>
    <t>ул. Кооперативная</t>
  </si>
  <si>
    <t>п.Калиновский</t>
  </si>
  <si>
    <t>П/С "Калмыковская" 110/35/6</t>
  </si>
  <si>
    <t>Ф 6-8-У</t>
  </si>
  <si>
    <t>Т-2-002</t>
  </si>
  <si>
    <t>п.Красинск</t>
  </si>
  <si>
    <t>Т-2-001</t>
  </si>
  <si>
    <t>ул. Садовая</t>
  </si>
  <si>
    <t>д.Михайловка</t>
  </si>
  <si>
    <t>Т-2-016</t>
  </si>
  <si>
    <t>ул Солнечная</t>
  </si>
  <si>
    <t>с.Малиновка</t>
  </si>
  <si>
    <t>Т-2-004</t>
  </si>
  <si>
    <t>д.Учул</t>
  </si>
  <si>
    <t>Т-2-003</t>
  </si>
  <si>
    <t>ул. Рябиновая</t>
  </si>
  <si>
    <t>п.Осиновое плесо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</si>
  <si>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</si>
  <si>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</si>
  <si>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</si>
  <si>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</si>
  <si>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</si>
  <si>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</si>
  <si>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</si>
  <si>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</si>
  <si>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п.Загадное</t>
  </si>
  <si>
    <t>Т-6-005</t>
  </si>
  <si>
    <t xml:space="preserve">п.Увал </t>
  </si>
  <si>
    <t>Т-6-007</t>
  </si>
  <si>
    <t>ул. Дачная</t>
  </si>
  <si>
    <t>Т-6-008</t>
  </si>
  <si>
    <t>ул. Дорожная</t>
  </si>
  <si>
    <t>п.Усть-Аскарлы</t>
  </si>
  <si>
    <t>Т-6-020</t>
  </si>
  <si>
    <t>ул. Береговая</t>
  </si>
  <si>
    <t>п.Краснознаменка</t>
  </si>
  <si>
    <t>Т-6-006</t>
  </si>
  <si>
    <t>п.Чистогорск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</si>
  <si>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</si>
  <si>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</si>
  <si>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</si>
  <si>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</si>
  <si>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</si>
  <si>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</si>
  <si>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</si>
  <si>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</si>
  <si>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</si>
  <si>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</si>
  <si>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</si>
  <si>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</si>
  <si>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</si>
  <si>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</si>
  <si>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</si>
  <si>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</si>
  <si>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</si>
  <si>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</si>
  <si>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</si>
  <si>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</si>
  <si>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</si>
  <si>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</si>
  <si>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</si>
  <si>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</si>
  <si>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</si>
  <si>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</si>
  <si>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</si>
  <si>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</si>
  <si>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</si>
  <si>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</si>
  <si>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скважина Пескобаза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</si>
  <si>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</si>
  <si>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</si>
  <si>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</si>
  <si>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</si>
  <si>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</si>
  <si>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</si>
  <si>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</si>
  <si>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</si>
  <si>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</si>
  <si>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</si>
  <si>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п/с "Листвянская" 35/6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</si>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</sst>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18"/>
  <sheetViews>
    <sheetView workbookViewId="0">
      <selection sqref="A1:XFD1048576"/>
    </sheetView>
  </sheetViews>
  <sheetFormatPr defaultColWidth="9.140625" defaultRowHeight="15.75" x14ac:dyDescent="0.25"/>
  <cols>
    <col min="1" max="1" width="5.85546875" style="1" customWidth="1"/>
    <col min="2" max="2" width="17.85546875" style="1" customWidth="1"/>
    <col min="3" max="3" width="35.5703125" style="1" customWidth="1"/>
    <col min="4" max="4" width="23.4257812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1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25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25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25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25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25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25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25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25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25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</f>
        <v>186.7</v>
      </c>
      <c r="I12" s="3">
        <f>50.8-15</f>
        <v>35.799999999999997</v>
      </c>
    </row>
    <row r="13" spans="1:9" x14ac:dyDescent="0.25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25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25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25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25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25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v>377.6</v>
      </c>
      <c r="I19" s="3">
        <v>183.1</v>
      </c>
    </row>
    <row r="20" spans="1:9" x14ac:dyDescent="0.25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25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25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25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25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25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25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210</v>
      </c>
      <c r="I26" s="3">
        <v>12.5</v>
      </c>
    </row>
    <row r="27" spans="1:9" x14ac:dyDescent="0.25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25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25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25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25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</f>
        <v>235.7</v>
      </c>
      <c r="I31" s="3">
        <f>153.3-15-15-3</f>
        <v>120.30000000000001</v>
      </c>
    </row>
    <row r="32" spans="1:9" x14ac:dyDescent="0.25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25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25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25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25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25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25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25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25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25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25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25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25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25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25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25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25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25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25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 x14ac:dyDescent="0.25">
      <c r="A51" s="3">
        <v>49</v>
      </c>
      <c r="B51" s="5" t="s">
        <v>154</v>
      </c>
      <c r="C51" s="6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25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25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25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25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25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25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25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25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25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</f>
        <v>116.2</v>
      </c>
      <c r="I60" s="3">
        <f>259.8-20</f>
        <v>239.8</v>
      </c>
    </row>
    <row r="61" spans="1:9" x14ac:dyDescent="0.25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25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25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2.1</v>
      </c>
      <c r="I63" s="3">
        <v>20.100000000000001</v>
      </c>
    </row>
    <row r="64" spans="1:9" x14ac:dyDescent="0.25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25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25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v>200</v>
      </c>
      <c r="I66" s="3">
        <v>690</v>
      </c>
    </row>
    <row r="67" spans="1:9" x14ac:dyDescent="0.25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25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25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25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</f>
        <v>179.5</v>
      </c>
      <c r="I70" s="3">
        <f>73-15-15</f>
        <v>43</v>
      </c>
    </row>
    <row r="71" spans="1:9" x14ac:dyDescent="0.25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25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25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25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v>0</v>
      </c>
      <c r="I74" s="3">
        <v>89</v>
      </c>
    </row>
    <row r="75" spans="1:9" x14ac:dyDescent="0.25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25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25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25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25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</f>
        <v>66.099999999999994</v>
      </c>
      <c r="I79" s="3">
        <f>186.4-15-15</f>
        <v>156.4</v>
      </c>
    </row>
    <row r="80" spans="1:9" x14ac:dyDescent="0.25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25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25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25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</f>
        <v>182.6</v>
      </c>
      <c r="I83" s="3">
        <f>54.9-15</f>
        <v>39.9</v>
      </c>
    </row>
    <row r="84" spans="1:9" x14ac:dyDescent="0.25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v>190.6</v>
      </c>
      <c r="I84" s="3">
        <v>31.9</v>
      </c>
    </row>
    <row r="85" spans="1:9" x14ac:dyDescent="0.25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25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</f>
        <v>127.1</v>
      </c>
      <c r="I86" s="3">
        <f>48.1-15</f>
        <v>33.1</v>
      </c>
    </row>
    <row r="87" spans="1:9" x14ac:dyDescent="0.25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</f>
        <v>316.10000000000002</v>
      </c>
      <c r="I87" s="3">
        <f>66.9-12-15</f>
        <v>39.900000000000006</v>
      </c>
    </row>
    <row r="88" spans="1:9" x14ac:dyDescent="0.25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</f>
        <v>84.4</v>
      </c>
      <c r="I88" s="3">
        <f>153.1-15</f>
        <v>138.1</v>
      </c>
    </row>
    <row r="89" spans="1:9" x14ac:dyDescent="0.25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25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25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 x14ac:dyDescent="0.25">
      <c r="A92" s="3">
        <v>90</v>
      </c>
      <c r="B92" s="4" t="s">
        <v>254</v>
      </c>
      <c r="C92" s="4" t="s">
        <v>234</v>
      </c>
      <c r="D92" s="4" t="s">
        <v>263</v>
      </c>
      <c r="E92" s="4" t="s">
        <v>264</v>
      </c>
      <c r="F92" s="7" t="s">
        <v>265</v>
      </c>
      <c r="G92" s="8" t="s">
        <v>266</v>
      </c>
      <c r="H92" s="9">
        <v>222.5</v>
      </c>
      <c r="I92" s="9">
        <v>0</v>
      </c>
    </row>
    <row r="93" spans="1:9" x14ac:dyDescent="0.25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25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25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v>223.4</v>
      </c>
      <c r="I95" s="3">
        <v>488.6</v>
      </c>
    </row>
    <row r="96" spans="1:9" x14ac:dyDescent="0.25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</f>
        <v>102.9</v>
      </c>
      <c r="I96" s="3">
        <f>134.6-15</f>
        <v>119.6</v>
      </c>
    </row>
    <row r="97" spans="1:9" x14ac:dyDescent="0.25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25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25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25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25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25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25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25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25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25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25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55.1</v>
      </c>
      <c r="I107" s="3">
        <v>1</v>
      </c>
    </row>
    <row r="108" spans="1:9" x14ac:dyDescent="0.25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25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25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25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25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25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25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25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25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25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25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A49" workbookViewId="0">
      <selection activeCell="N9" sqref="N9"/>
    </sheetView>
  </sheetViews>
  <sheetFormatPr defaultColWidth="9.140625" defaultRowHeight="15.75" x14ac:dyDescent="0.25"/>
  <cols>
    <col min="1" max="1" width="5.85546875" style="1" customWidth="1"/>
    <col min="2" max="2" width="17.8554687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1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25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25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25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25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25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25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25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25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25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171.7+15+15</f>
        <v>201.7</v>
      </c>
      <c r="I12" s="3">
        <f>50.8-15-15</f>
        <v>20.799999999999997</v>
      </c>
    </row>
    <row r="13" spans="1:9" x14ac:dyDescent="0.25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25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25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25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25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25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f>377.6+15</f>
        <v>392.6</v>
      </c>
      <c r="I19" s="3">
        <f>183.1-15</f>
        <v>168.1</v>
      </c>
    </row>
    <row r="20" spans="1:9" x14ac:dyDescent="0.25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25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25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25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25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25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25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222.5</v>
      </c>
      <c r="I26" s="3">
        <v>0</v>
      </c>
    </row>
    <row r="27" spans="1:9" x14ac:dyDescent="0.25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25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25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25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25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</f>
        <v>235.7</v>
      </c>
      <c r="I31" s="3">
        <f>153.3-15-15-3</f>
        <v>120.30000000000001</v>
      </c>
    </row>
    <row r="32" spans="1:9" x14ac:dyDescent="0.25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25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25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25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25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25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25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25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25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25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25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25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25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25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25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25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25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25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25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 x14ac:dyDescent="0.25">
      <c r="A51" s="3">
        <v>49</v>
      </c>
      <c r="B51" s="5" t="s">
        <v>154</v>
      </c>
      <c r="C51" s="12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25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25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25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25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25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25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25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25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25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</f>
        <v>116.2</v>
      </c>
      <c r="I60" s="3">
        <f>259.8-20</f>
        <v>239.8</v>
      </c>
    </row>
    <row r="61" spans="1:9" x14ac:dyDescent="0.25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25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25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f>2.1+15</f>
        <v>17.100000000000001</v>
      </c>
      <c r="I63" s="3">
        <f>20.1-15</f>
        <v>5.1000000000000014</v>
      </c>
    </row>
    <row r="64" spans="1:9" x14ac:dyDescent="0.25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25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25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f>200+15</f>
        <v>215</v>
      </c>
      <c r="I66" s="3">
        <f>690-15</f>
        <v>675</v>
      </c>
    </row>
    <row r="67" spans="1:9" x14ac:dyDescent="0.25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25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25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25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</f>
        <v>179.5</v>
      </c>
      <c r="I70" s="3">
        <f>73-15-15</f>
        <v>43</v>
      </c>
    </row>
    <row r="71" spans="1:9" x14ac:dyDescent="0.25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25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25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25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f>15+10</f>
        <v>25</v>
      </c>
      <c r="I74" s="3">
        <f>89-15-10</f>
        <v>64</v>
      </c>
    </row>
    <row r="75" spans="1:9" x14ac:dyDescent="0.25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25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25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25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25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36.1+15+15+10+10</f>
        <v>86.1</v>
      </c>
      <c r="I79" s="3">
        <f>186.4-15-15-10-10</f>
        <v>136.4</v>
      </c>
    </row>
    <row r="80" spans="1:9" x14ac:dyDescent="0.25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25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25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25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167.6+15+15+5</f>
        <v>202.6</v>
      </c>
      <c r="I83" s="3">
        <f>54.9-15-15-5</f>
        <v>19.899999999999999</v>
      </c>
    </row>
    <row r="84" spans="1:9" x14ac:dyDescent="0.25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f>190.6+15</f>
        <v>205.6</v>
      </c>
      <c r="I84" s="3">
        <f>31.9-15</f>
        <v>16.899999999999999</v>
      </c>
    </row>
    <row r="85" spans="1:9" x14ac:dyDescent="0.25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25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</f>
        <v>127.1</v>
      </c>
      <c r="I86" s="3">
        <f>48.1-15</f>
        <v>33.1</v>
      </c>
    </row>
    <row r="87" spans="1:9" x14ac:dyDescent="0.25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</f>
        <v>316.10000000000002</v>
      </c>
      <c r="I87" s="3">
        <f>66.9-12-15</f>
        <v>39.900000000000006</v>
      </c>
    </row>
    <row r="88" spans="1:9" x14ac:dyDescent="0.25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</f>
        <v>84.4</v>
      </c>
      <c r="I88" s="3">
        <f>153.1-15</f>
        <v>138.1</v>
      </c>
    </row>
    <row r="89" spans="1:9" x14ac:dyDescent="0.25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25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25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 x14ac:dyDescent="0.25">
      <c r="A92" s="3">
        <v>90</v>
      </c>
      <c r="B92" s="5" t="s">
        <v>254</v>
      </c>
      <c r="C92" s="5" t="s">
        <v>234</v>
      </c>
      <c r="D92" s="5" t="s">
        <v>263</v>
      </c>
      <c r="E92" s="5" t="s">
        <v>264</v>
      </c>
      <c r="F92" s="11" t="s">
        <v>265</v>
      </c>
      <c r="G92" s="8" t="s">
        <v>266</v>
      </c>
      <c r="H92" s="9">
        <v>222.5</v>
      </c>
      <c r="I92" s="9">
        <v>0</v>
      </c>
    </row>
    <row r="93" spans="1:9" x14ac:dyDescent="0.25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25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25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f>223.4+15</f>
        <v>238.4</v>
      </c>
      <c r="I95" s="3">
        <f>488.6-15</f>
        <v>473.6</v>
      </c>
    </row>
    <row r="96" spans="1:9" x14ac:dyDescent="0.25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87.9+15+15</f>
        <v>117.9</v>
      </c>
      <c r="I96" s="3">
        <f>134.6-15-15</f>
        <v>104.6</v>
      </c>
    </row>
    <row r="97" spans="1:9" x14ac:dyDescent="0.25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25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25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25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25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25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25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25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25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25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25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56.1</v>
      </c>
      <c r="I107" s="3">
        <v>0</v>
      </c>
    </row>
    <row r="108" spans="1:9" x14ac:dyDescent="0.25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25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25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25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25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25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25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25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25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25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25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 2017</vt:lpstr>
      <vt:lpstr>6 мес.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2017-07-03T13:31:05Z</dcterms:modified>
</cp:coreProperties>
</file>