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activeTab="3"/>
  </bookViews>
  <sheets>
    <sheet name="1 кв 2017" sheetId="1" r:id="rId1"/>
    <sheet name="6 мес." sheetId="2" r:id="rId2"/>
    <sheet name="9 мес." sheetId="3" r:id="rId3"/>
    <sheet name="2017" sheetId="4" r:id="rId4"/>
  </sheets>
  <calcPr calcId="152511"/>
</workbook>
</file>

<file path=xl/calcChain.xml><?xml version="1.0" encoding="utf-8"?>
<calcChain xmlns="http://schemas.openxmlformats.org/spreadsheetml/2006/main">
  <c r="H88" i="4" l="1"/>
  <c r="I88" i="4"/>
  <c r="H86" i="4"/>
  <c r="I86" i="4"/>
  <c r="I79" i="4"/>
  <c r="H79" i="4"/>
  <c r="I31" i="4"/>
  <c r="H31" i="4"/>
  <c r="H96" i="4" l="1"/>
  <c r="I96" i="4"/>
  <c r="H70" i="4"/>
  <c r="I70" i="4"/>
  <c r="H58" i="4"/>
  <c r="I58" i="4"/>
  <c r="H66" i="4"/>
  <c r="I66" i="4"/>
  <c r="H74" i="4"/>
  <c r="I74" i="4"/>
  <c r="H97" i="4"/>
  <c r="I95" i="4"/>
  <c r="H95" i="4"/>
  <c r="I87" i="4"/>
  <c r="H87" i="4"/>
  <c r="I84" i="4"/>
  <c r="H84" i="4"/>
  <c r="H83" i="4"/>
  <c r="I82" i="4"/>
  <c r="H82" i="4"/>
  <c r="I76" i="4"/>
  <c r="H76" i="4"/>
  <c r="I60" i="4"/>
  <c r="H60" i="4"/>
  <c r="I41" i="4"/>
  <c r="H41" i="4"/>
  <c r="I20" i="4"/>
  <c r="H20" i="4"/>
  <c r="I19" i="4"/>
  <c r="H19" i="4"/>
  <c r="I15" i="4"/>
  <c r="H15" i="4"/>
  <c r="I12" i="4"/>
  <c r="H12" i="4"/>
  <c r="I6" i="4"/>
  <c r="H6" i="4"/>
  <c r="I5" i="4"/>
  <c r="H5" i="4"/>
  <c r="H60" i="3" l="1"/>
  <c r="I60" i="3"/>
  <c r="H70" i="3"/>
  <c r="I70" i="3"/>
  <c r="H6" i="3"/>
  <c r="I6" i="3"/>
  <c r="H86" i="3"/>
  <c r="I86" i="3"/>
  <c r="H96" i="3"/>
  <c r="I96" i="3"/>
  <c r="H83" i="3"/>
  <c r="H74" i="3"/>
  <c r="I74" i="3"/>
  <c r="H20" i="3"/>
  <c r="I20" i="3"/>
  <c r="H87" i="3"/>
  <c r="I87" i="3"/>
  <c r="H79" i="3" l="1"/>
  <c r="I79" i="3"/>
  <c r="H88" i="3"/>
  <c r="I88" i="3"/>
  <c r="H12" i="3"/>
  <c r="I12" i="3"/>
  <c r="H97" i="3"/>
  <c r="I95" i="3"/>
  <c r="H95" i="3"/>
  <c r="I84" i="3"/>
  <c r="H84" i="3"/>
  <c r="I82" i="3"/>
  <c r="H82" i="3"/>
  <c r="I76" i="3"/>
  <c r="H76" i="3"/>
  <c r="I66" i="3"/>
  <c r="H66" i="3"/>
  <c r="I41" i="3"/>
  <c r="H41" i="3"/>
  <c r="I31" i="3"/>
  <c r="H31" i="3"/>
  <c r="I19" i="3"/>
  <c r="H19" i="3"/>
  <c r="I15" i="3"/>
  <c r="H15" i="3"/>
  <c r="I5" i="3"/>
  <c r="H5" i="3"/>
  <c r="H84" i="2" l="1"/>
  <c r="I84" i="2"/>
  <c r="H12" i="2"/>
  <c r="I12" i="2"/>
  <c r="H74" i="2" l="1"/>
  <c r="I74" i="2"/>
  <c r="H79" i="2"/>
  <c r="I79" i="2"/>
  <c r="H83" i="2"/>
  <c r="I83" i="2"/>
  <c r="H96" i="2"/>
  <c r="I96" i="2"/>
  <c r="H63" i="2"/>
  <c r="I63" i="2"/>
  <c r="H19" i="2"/>
  <c r="I19" i="2"/>
  <c r="H66" i="2"/>
  <c r="I66" i="2"/>
  <c r="H95" i="2"/>
  <c r="I95" i="2"/>
  <c r="H97" i="2" l="1"/>
  <c r="I88" i="2"/>
  <c r="H88" i="2"/>
  <c r="I87" i="2"/>
  <c r="H87" i="2"/>
  <c r="I86" i="2"/>
  <c r="H86" i="2"/>
  <c r="I82" i="2"/>
  <c r="H82" i="2"/>
  <c r="I76" i="2"/>
  <c r="H76" i="2"/>
  <c r="I70" i="2"/>
  <c r="H70" i="2"/>
  <c r="I60" i="2"/>
  <c r="H60" i="2"/>
  <c r="I41" i="2"/>
  <c r="H41" i="2"/>
  <c r="I31" i="2"/>
  <c r="H31" i="2"/>
  <c r="I15" i="2"/>
  <c r="H15" i="2"/>
  <c r="I5" i="2"/>
  <c r="H5" i="2"/>
  <c r="H70" i="1" l="1"/>
  <c r="I70" i="1"/>
  <c r="H87" i="1"/>
  <c r="I87" i="1"/>
  <c r="H82" i="1" l="1"/>
  <c r="I82" i="1"/>
  <c r="H97" i="1" l="1"/>
  <c r="I96" i="1"/>
  <c r="H96" i="1"/>
  <c r="I88" i="1"/>
  <c r="H88" i="1"/>
  <c r="I86" i="1"/>
  <c r="H86" i="1"/>
  <c r="I83" i="1"/>
  <c r="H83" i="1"/>
  <c r="I79" i="1"/>
  <c r="H79" i="1"/>
  <c r="I76" i="1"/>
  <c r="H76" i="1"/>
  <c r="I60" i="1"/>
  <c r="H60" i="1"/>
  <c r="I41" i="1"/>
  <c r="H41" i="1"/>
  <c r="I31" i="1"/>
  <c r="H31" i="1"/>
  <c r="I15" i="1"/>
  <c r="H15" i="1"/>
  <c r="I12" i="1"/>
  <c r="H12" i="1"/>
  <c r="I5" i="1"/>
  <c r="H5" i="1"/>
</calcChain>
</file>

<file path=xl/sharedStrings.xml><?xml version="1.0" encoding="utf-8"?>
<sst xmlns="http://schemas.openxmlformats.org/spreadsheetml/2006/main" count="2412" uniqueCount="336">
  <si>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</t>
  </si>
  <si>
    <t>№ п/п</t>
  </si>
  <si>
    <t>Населенный пункт</t>
  </si>
  <si>
    <t>Наименование центра питания (ПС)</t>
  </si>
  <si>
    <t>Наименование фидера</t>
  </si>
  <si>
    <t>Наименование ТП 10(6)/0,4 кВ</t>
  </si>
  <si>
    <t>Адрес расположения ТП</t>
  </si>
  <si>
    <t>Мощность кВА</t>
  </si>
  <si>
    <t xml:space="preserve">Объем загрузки ТП, кВт </t>
  </si>
  <si>
    <t>Объем свободной для тех.присоединения мощности, кВт</t>
  </si>
  <si>
    <t>с.Атаманово</t>
  </si>
  <si>
    <t>РП 10кВ "Тальжино"</t>
  </si>
  <si>
    <t>Ф 10-1-К</t>
  </si>
  <si>
    <t>Т-1-004</t>
  </si>
  <si>
    <t>ул. Свердлова,</t>
  </si>
  <si>
    <t>Т-1-005</t>
  </si>
  <si>
    <t>ул. Центральная</t>
  </si>
  <si>
    <t>п.ст.Тальжино</t>
  </si>
  <si>
    <t>Ф 10-6-Т</t>
  </si>
  <si>
    <t>Т-1-006</t>
  </si>
  <si>
    <t>ул. Кирова (Глуховка)</t>
  </si>
  <si>
    <t>Ф 10-17-С</t>
  </si>
  <si>
    <t>Т-1-010</t>
  </si>
  <si>
    <t>ул. Советская 1А</t>
  </si>
  <si>
    <t>Т-1-009</t>
  </si>
  <si>
    <t>ул. Советская</t>
  </si>
  <si>
    <t>Т-1-008</t>
  </si>
  <si>
    <t>ул. Свердлова</t>
  </si>
  <si>
    <t>Т-1-007</t>
  </si>
  <si>
    <t>ул. Строителей</t>
  </si>
  <si>
    <t>п. Безруково</t>
  </si>
  <si>
    <t>П/С "Безруковская" 35/6</t>
  </si>
  <si>
    <t>Ф 6-5-Б</t>
  </si>
  <si>
    <t>Т-1-003</t>
  </si>
  <si>
    <t>ул. Коммунальная, 41</t>
  </si>
  <si>
    <t xml:space="preserve">ЦОФ "Сибирь" (РП БТК) </t>
  </si>
  <si>
    <t>Ф 6-13-Ж</t>
  </si>
  <si>
    <t>Т-1-002</t>
  </si>
  <si>
    <t>ул. Коммунальная, 30</t>
  </si>
  <si>
    <t>п. Черемза</t>
  </si>
  <si>
    <t>ЦОФ "Сибирь"</t>
  </si>
  <si>
    <t>Ф 6-12-П</t>
  </si>
  <si>
    <t>Т-1-001</t>
  </si>
  <si>
    <t>ул. Романтиков</t>
  </si>
  <si>
    <t>с.Бунгур</t>
  </si>
  <si>
    <t>П/С "Шахтовая" 110/35/6</t>
  </si>
  <si>
    <t>Ф 6-32-П</t>
  </si>
  <si>
    <t>Т-3-001</t>
  </si>
  <si>
    <t>ул. Луговая</t>
  </si>
  <si>
    <t>Т-3-002</t>
  </si>
  <si>
    <t>ул. Сосновская</t>
  </si>
  <si>
    <t>п.Загорский</t>
  </si>
  <si>
    <t>П/С "Куйбышевская" 110/35/6</t>
  </si>
  <si>
    <t>Ф 6-ПФ-1</t>
  </si>
  <si>
    <t>Т-3-010</t>
  </si>
  <si>
    <t>ул. Школьная (котельная)</t>
  </si>
  <si>
    <t>2Х630</t>
  </si>
  <si>
    <t>Т-3-012</t>
  </si>
  <si>
    <t>Т-3-009</t>
  </si>
  <si>
    <t>Т-3-013</t>
  </si>
  <si>
    <t>п.Подгорный</t>
  </si>
  <si>
    <t>Ф 6-ЦДС</t>
  </si>
  <si>
    <t>Т-3-003</t>
  </si>
  <si>
    <t>д.Шарап</t>
  </si>
  <si>
    <t>Т-3-004</t>
  </si>
  <si>
    <t>д.Южный</t>
  </si>
  <si>
    <t>П/С "Бунгурская" 110/35/6</t>
  </si>
  <si>
    <t>Ф 6-7 БШ</t>
  </si>
  <si>
    <t>Т-3-006</t>
  </si>
  <si>
    <t>ул. Цветочная</t>
  </si>
  <si>
    <t>д.Глуховка</t>
  </si>
  <si>
    <t>Т-3-023</t>
  </si>
  <si>
    <t>ул. Речная</t>
  </si>
  <si>
    <t>п.Елань</t>
  </si>
  <si>
    <t>П/С "Абагур-Лесной"110/ 35/6</t>
  </si>
  <si>
    <t>Ф 6-12-Е (Ф 6-4-Е)</t>
  </si>
  <si>
    <t>Т-1-014</t>
  </si>
  <si>
    <t>ул. Майская</t>
  </si>
  <si>
    <t>Т-1-011</t>
  </si>
  <si>
    <t>ул. Усова</t>
  </si>
  <si>
    <t>Т-1-012</t>
  </si>
  <si>
    <t>Т-1-013</t>
  </si>
  <si>
    <t>с.Ильинка</t>
  </si>
  <si>
    <t>П/С "Ильинская -1" 110/35/10</t>
  </si>
  <si>
    <t>Ф 10-25-И</t>
  </si>
  <si>
    <t>Т-4-014</t>
  </si>
  <si>
    <t>ул. Ковригина</t>
  </si>
  <si>
    <t>Ф 10-26-И</t>
  </si>
  <si>
    <t>Т-4-015</t>
  </si>
  <si>
    <t>ул. В. Бедаревой</t>
  </si>
  <si>
    <t>П/С "Ильинская -2" 110/35/10</t>
  </si>
  <si>
    <t>Ф 10-2-П</t>
  </si>
  <si>
    <t>Т-4-016</t>
  </si>
  <si>
    <t>ул. Южная</t>
  </si>
  <si>
    <t>с.Костенково</t>
  </si>
  <si>
    <t>П/С "Костенковская" 110/35/10</t>
  </si>
  <si>
    <t>Ф 10-7-Т</t>
  </si>
  <si>
    <t>Т-3-017</t>
  </si>
  <si>
    <t>ул. Лесническая</t>
  </si>
  <si>
    <t>д.Мостовая</t>
  </si>
  <si>
    <t>П/С "Апанасовская" 110/35/6</t>
  </si>
  <si>
    <t>Ф 6-26-М</t>
  </si>
  <si>
    <t>Т-3-014</t>
  </si>
  <si>
    <t>ул. Прокатчиков</t>
  </si>
  <si>
    <t>д.Таловая</t>
  </si>
  <si>
    <t>Т-3-018</t>
  </si>
  <si>
    <t>ул. Таежная</t>
  </si>
  <si>
    <t>п.Камешки</t>
  </si>
  <si>
    <t>Т-3-015</t>
  </si>
  <si>
    <t>ул. Солнечная</t>
  </si>
  <si>
    <t>с.Красулино</t>
  </si>
  <si>
    <t>П/С "Стройбаза" 110/35/10</t>
  </si>
  <si>
    <t>Ф 10-4-В</t>
  </si>
  <si>
    <t>Т-4-002</t>
  </si>
  <si>
    <t>ул. Молодежная</t>
  </si>
  <si>
    <t>п.Тагарыш</t>
  </si>
  <si>
    <t>Ф 10-12-К (Ф 10-13К)</t>
  </si>
  <si>
    <t>Т-4-003</t>
  </si>
  <si>
    <t>ул. Красноармейская</t>
  </si>
  <si>
    <t>п. Недорезово</t>
  </si>
  <si>
    <t>Т-4-004</t>
  </si>
  <si>
    <t>п.Казанково</t>
  </si>
  <si>
    <t>Ф 10-7-К (Ф 10-8-К)</t>
  </si>
  <si>
    <t>Т-4-009</t>
  </si>
  <si>
    <t>2х100</t>
  </si>
  <si>
    <t>Т-4-008</t>
  </si>
  <si>
    <t>ул. Обводная</t>
  </si>
  <si>
    <t>2х400</t>
  </si>
  <si>
    <t>Т-4-005</t>
  </si>
  <si>
    <t>ул. Весенняя</t>
  </si>
  <si>
    <t>Т-4-006</t>
  </si>
  <si>
    <t>Т-4-007</t>
  </si>
  <si>
    <t>ул. Зеленая</t>
  </si>
  <si>
    <t>Т-4-010</t>
  </si>
  <si>
    <t>п.Кузедеево</t>
  </si>
  <si>
    <t>РП 10кВ "Кузедеево"</t>
  </si>
  <si>
    <t>Ф 10-4-Ш</t>
  </si>
  <si>
    <t>Т-5-001</t>
  </si>
  <si>
    <t>ул Пролетарская</t>
  </si>
  <si>
    <t>с.Куртуково</t>
  </si>
  <si>
    <t xml:space="preserve">П/С "Сосновская" 110/35/10 </t>
  </si>
  <si>
    <t>Ф 10-6-А</t>
  </si>
  <si>
    <t>Т-2-011</t>
  </si>
  <si>
    <t>ул. Зорькина</t>
  </si>
  <si>
    <t>п.Нижние Кинерки</t>
  </si>
  <si>
    <t>Ф 10-17-Л</t>
  </si>
  <si>
    <t>Т-2-012</t>
  </si>
  <si>
    <t>ул. Родниковая</t>
  </si>
  <si>
    <t>Т-2-013</t>
  </si>
  <si>
    <t>ул. Тихая</t>
  </si>
  <si>
    <t>п. Таргайский д/о</t>
  </si>
  <si>
    <t>Т-2-006</t>
  </si>
  <si>
    <t>ул. Лесная</t>
  </si>
  <si>
    <t>Т-2-007</t>
  </si>
  <si>
    <t>п.Металлургов</t>
  </si>
  <si>
    <t>П/С "Степная" 110/35/10</t>
  </si>
  <si>
    <t>Ф 10-18-РП</t>
  </si>
  <si>
    <t>Т-4-028</t>
  </si>
  <si>
    <t>п. Металлургов</t>
  </si>
  <si>
    <t>П/С "Ильинская городская-2" 110/10</t>
  </si>
  <si>
    <t>Ф 10-1-Б</t>
  </si>
  <si>
    <t>Т-4-024</t>
  </si>
  <si>
    <t>ФНС-2</t>
  </si>
  <si>
    <t>Ф 10-12-П</t>
  </si>
  <si>
    <t>Т-4-025</t>
  </si>
  <si>
    <t>КТПН-2</t>
  </si>
  <si>
    <t>Ф 10-19-М (Ф-10-4-РП)</t>
  </si>
  <si>
    <t>Т-4-037</t>
  </si>
  <si>
    <t>контора</t>
  </si>
  <si>
    <t>Т-4-030</t>
  </si>
  <si>
    <t>КТПН-1 (ул. Школьная)</t>
  </si>
  <si>
    <t>Т-4-032</t>
  </si>
  <si>
    <t>Соколуха-2</t>
  </si>
  <si>
    <t>Т-4-038</t>
  </si>
  <si>
    <t>Ветпункт</t>
  </si>
  <si>
    <t>Т-4-031</t>
  </si>
  <si>
    <t>Соколуха-1</t>
  </si>
  <si>
    <t>Т-4-026</t>
  </si>
  <si>
    <t>Т-4-033</t>
  </si>
  <si>
    <t>школа</t>
  </si>
  <si>
    <t>Т-4-039</t>
  </si>
  <si>
    <t>ул. Озерная</t>
  </si>
  <si>
    <t>Т-4-029</t>
  </si>
  <si>
    <t>ПНС-1</t>
  </si>
  <si>
    <t>п.Восточный</t>
  </si>
  <si>
    <t>Т-4-036</t>
  </si>
  <si>
    <t>д. Новолучшево</t>
  </si>
  <si>
    <t>Т-4-027</t>
  </si>
  <si>
    <t>п.Северный</t>
  </si>
  <si>
    <t>Т-4-034</t>
  </si>
  <si>
    <t>п. Северный</t>
  </si>
  <si>
    <t>Т-4-035</t>
  </si>
  <si>
    <t>Т-4-043</t>
  </si>
  <si>
    <t>ул. Новостройка</t>
  </si>
  <si>
    <t>д.Есаулка</t>
  </si>
  <si>
    <t xml:space="preserve">П/С "Абашевская 3/4" </t>
  </si>
  <si>
    <t>Ф.6-29-А</t>
  </si>
  <si>
    <t>Т-6-019</t>
  </si>
  <si>
    <t>ул. Заречная</t>
  </si>
  <si>
    <t>с.Кругленькое</t>
  </si>
  <si>
    <t>П/С "Кузнецкая" 110/35/10</t>
  </si>
  <si>
    <t>Ф 10-28-К</t>
  </si>
  <si>
    <t>Т-6-009</t>
  </si>
  <si>
    <t>ул. Механизаторов</t>
  </si>
  <si>
    <t>п.Пушкино</t>
  </si>
  <si>
    <t>Ф 10-1-П</t>
  </si>
  <si>
    <t>Т-2-009</t>
  </si>
  <si>
    <t>с.Сосновка</t>
  </si>
  <si>
    <t xml:space="preserve"> Ф 10-7-С</t>
  </si>
  <si>
    <t>Т-2-008</t>
  </si>
  <si>
    <t>ул. Кузнецкая</t>
  </si>
  <si>
    <t>Ф 10-18-Д</t>
  </si>
  <si>
    <t>Т-2-014</t>
  </si>
  <si>
    <t>Т-2-010</t>
  </si>
  <si>
    <t>ул. Туркменская</t>
  </si>
  <si>
    <t>п. Ленинский</t>
  </si>
  <si>
    <t>Т-2-015</t>
  </si>
  <si>
    <t>ул. Кооперативная</t>
  </si>
  <si>
    <t>п.Калиновский</t>
  </si>
  <si>
    <t>П/С "Калмыковская" 110/35/6</t>
  </si>
  <si>
    <t>Ф 6-8-У</t>
  </si>
  <si>
    <t>Т-2-002</t>
  </si>
  <si>
    <t>п.Красинск</t>
  </si>
  <si>
    <t>Т-2-001</t>
  </si>
  <si>
    <t>ул. Садовая</t>
  </si>
  <si>
    <t>д.Михайловка</t>
  </si>
  <si>
    <t>Т-2-016</t>
  </si>
  <si>
    <t>ул Солнечная</t>
  </si>
  <si>
    <t>с.Малиновка</t>
  </si>
  <si>
    <t>Т-2-004</t>
  </si>
  <si>
    <t>д.Учул</t>
  </si>
  <si>
    <t>Т-2-003</t>
  </si>
  <si>
    <t>ул. Рябиновая</t>
  </si>
  <si>
    <t>п.Осиновое плесо</t>
  </si>
  <si>
    <t>П/С "Сидоровская" 110/35/10</t>
  </si>
  <si>
    <t>Ф 10-32-М</t>
  </si>
  <si>
    <t>Т-6-001</t>
  </si>
  <si>
    <t>Т-6-002</t>
  </si>
  <si>
    <t>ул. Блынского</t>
  </si>
  <si>
    <t>Т-6-003</t>
  </si>
  <si>
    <t>ул. Чапаева</t>
  </si>
  <si>
    <t>Т-6-004</t>
  </si>
  <si>
    <t>п.Загадное</t>
  </si>
  <si>
    <t>Т-6-005</t>
  </si>
  <si>
    <t xml:space="preserve">п.Увал </t>
  </si>
  <si>
    <t>Т-6-007</t>
  </si>
  <si>
    <t>ул. Дачная</t>
  </si>
  <si>
    <t>Т-6-008</t>
  </si>
  <si>
    <t>ул. Дорожная</t>
  </si>
  <si>
    <t>п.Усть-Аскарлы</t>
  </si>
  <si>
    <t>Т-6-020</t>
  </si>
  <si>
    <t>ул. Береговая</t>
  </si>
  <si>
    <t>п.Краснознаменка</t>
  </si>
  <si>
    <t>Т-6-006</t>
  </si>
  <si>
    <t>п.Чистогорск</t>
  </si>
  <si>
    <t>Ф 10-16-Ж (Ф10-26-Ж)</t>
  </si>
  <si>
    <t>Т-6-010</t>
  </si>
  <si>
    <t>Стационар</t>
  </si>
  <si>
    <t>2Х250</t>
  </si>
  <si>
    <t>Т-6-012</t>
  </si>
  <si>
    <t>Почта</t>
  </si>
  <si>
    <t>Т-6-011</t>
  </si>
  <si>
    <t>Новый микрорайон</t>
  </si>
  <si>
    <t>Ф 10-22-П (Ф 10-23-П)</t>
  </si>
  <si>
    <t>Т-6-014</t>
  </si>
  <si>
    <t>Церковь</t>
  </si>
  <si>
    <t>1х250+1х160</t>
  </si>
  <si>
    <t>Т-6-016</t>
  </si>
  <si>
    <t>д. №31-д.№38</t>
  </si>
  <si>
    <t>Т-6-013</t>
  </si>
  <si>
    <t>Контора ЖКХ</t>
  </si>
  <si>
    <t>2Х400</t>
  </si>
  <si>
    <t>Т-6-017</t>
  </si>
  <si>
    <t>д.№35</t>
  </si>
  <si>
    <t>Ф 10-11-В (Ф 10-6-В)</t>
  </si>
  <si>
    <t>Т-6-015</t>
  </si>
  <si>
    <t>п. Чистогорский</t>
  </si>
  <si>
    <t>с.Славино</t>
  </si>
  <si>
    <t>Ф 10-5-Г</t>
  </si>
  <si>
    <t>Т-6-018</t>
  </si>
  <si>
    <t>с. Сосновка</t>
  </si>
  <si>
    <t>Ф 10-7-С</t>
  </si>
  <si>
    <t>Т-2-005</t>
  </si>
  <si>
    <t>ул. Калинина</t>
  </si>
  <si>
    <t>Т-2-017</t>
  </si>
  <si>
    <t>скважина Пескобаза</t>
  </si>
  <si>
    <t>п. Рассвет</t>
  </si>
  <si>
    <t>П/С "Новобунгурская" 100/35/6</t>
  </si>
  <si>
    <t>Ф 6-3-С</t>
  </si>
  <si>
    <t>Т-3-007</t>
  </si>
  <si>
    <t>ул. Сахалинская</t>
  </si>
  <si>
    <t>д. Апанас</t>
  </si>
  <si>
    <t>Т-3-008</t>
  </si>
  <si>
    <t>с/о Березка</t>
  </si>
  <si>
    <t>Т-3-011</t>
  </si>
  <si>
    <t>с. Костенково</t>
  </si>
  <si>
    <t>п/с "Листвянская" 35/6</t>
  </si>
  <si>
    <t>Ф 6-2</t>
  </si>
  <si>
    <t>Т-3-016</t>
  </si>
  <si>
    <t>(котельная)</t>
  </si>
  <si>
    <t>Т-3-019</t>
  </si>
  <si>
    <t>(очистные)</t>
  </si>
  <si>
    <t>Ф 10-3-С</t>
  </si>
  <si>
    <t>Т-3-020</t>
  </si>
  <si>
    <t>Селянка-Р</t>
  </si>
  <si>
    <t>Т-3-021</t>
  </si>
  <si>
    <t>ул. Леонова, 3, 3а</t>
  </si>
  <si>
    <t>2х250</t>
  </si>
  <si>
    <t>д. Глуховка</t>
  </si>
  <si>
    <t>Т-3-022</t>
  </si>
  <si>
    <t>с. Красулино</t>
  </si>
  <si>
    <t>Т-4-001</t>
  </si>
  <si>
    <t>скважина</t>
  </si>
  <si>
    <t>п. Казанково</t>
  </si>
  <si>
    <t>Т-4-011</t>
  </si>
  <si>
    <t>Т-4-012</t>
  </si>
  <si>
    <t>п. Степной</t>
  </si>
  <si>
    <t>п/с "Ильинская городская-2" 110/10</t>
  </si>
  <si>
    <t>Ф 10-10-Ф</t>
  </si>
  <si>
    <t>Т-4-017</t>
  </si>
  <si>
    <t>котельная ввод-1</t>
  </si>
  <si>
    <t>Ф 10-3-Ф</t>
  </si>
  <si>
    <t>котельная ввод-2</t>
  </si>
  <si>
    <t>Ф 10-10-Ф (Ф 10-3-Ф)</t>
  </si>
  <si>
    <t>Т-4-018</t>
  </si>
  <si>
    <t>ТП-9</t>
  </si>
  <si>
    <t>Т-4-019</t>
  </si>
  <si>
    <t>КТПН-10</t>
  </si>
  <si>
    <t>Т-4-020</t>
  </si>
  <si>
    <t>КТПН-11</t>
  </si>
  <si>
    <t>Т-4-021</t>
  </si>
  <si>
    <t>КТПН-12</t>
  </si>
  <si>
    <t>Т-4-022</t>
  </si>
  <si>
    <t>КТПН-13</t>
  </si>
  <si>
    <t>Т-4-023</t>
  </si>
  <si>
    <t>КТПН-14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</si>
</sst>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18"/>
  <sheetViews>
    <sheetView workbookViewId="0">
      <selection sqref="A1:XFD1048576"/>
    </sheetView>
  </sheetViews>
  <sheetFormatPr defaultColWidth="9.140625" defaultRowHeight="15.75" x14ac:dyDescent="0.25"/>
  <cols>
    <col min="1" max="1" width="5.85546875" style="1" customWidth="1"/>
    <col min="2" max="2" width="17.85546875" style="1" customWidth="1"/>
    <col min="3" max="3" width="35.5703125" style="1" customWidth="1"/>
    <col min="4" max="4" width="23.42578125" style="1" customWidth="1"/>
    <col min="5" max="5" width="10.5703125" style="1" customWidth="1"/>
    <col min="6" max="6" width="24.28515625" style="1" customWidth="1"/>
    <col min="7" max="7" width="10.5703125" style="1" customWidth="1"/>
    <col min="8" max="8" width="9.140625" style="1"/>
    <col min="9" max="9" width="11.140625" style="1" customWidth="1"/>
    <col min="10" max="16384" width="9.140625" style="1"/>
  </cols>
  <sheetData>
    <row r="1" spans="1:9" ht="36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17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25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 x14ac:dyDescent="0.25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 x14ac:dyDescent="0.25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f>125.9+15</f>
        <v>140.9</v>
      </c>
      <c r="I5" s="3">
        <f>16.5-15</f>
        <v>1.5</v>
      </c>
    </row>
    <row r="6" spans="1:9" x14ac:dyDescent="0.25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v>326</v>
      </c>
      <c r="I6" s="3">
        <v>30</v>
      </c>
    </row>
    <row r="7" spans="1:9" x14ac:dyDescent="0.25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 x14ac:dyDescent="0.25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 x14ac:dyDescent="0.25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 x14ac:dyDescent="0.25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 x14ac:dyDescent="0.25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 x14ac:dyDescent="0.25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</f>
        <v>186.7</v>
      </c>
      <c r="I12" s="3">
        <f>50.8-15</f>
        <v>35.799999999999997</v>
      </c>
    </row>
    <row r="13" spans="1:9" x14ac:dyDescent="0.25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 x14ac:dyDescent="0.25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 x14ac:dyDescent="0.25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55</v>
      </c>
      <c r="G15" s="3" t="s">
        <v>56</v>
      </c>
      <c r="H15" s="3">
        <f>682.5+15</f>
        <v>697.5</v>
      </c>
      <c r="I15" s="3">
        <f>438.9-15</f>
        <v>423.9</v>
      </c>
    </row>
    <row r="16" spans="1:9" x14ac:dyDescent="0.25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 x14ac:dyDescent="0.25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 x14ac:dyDescent="0.25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 x14ac:dyDescent="0.25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v>377.6</v>
      </c>
      <c r="I19" s="3">
        <v>183.1</v>
      </c>
    </row>
    <row r="20" spans="1:9" x14ac:dyDescent="0.25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v>47.9</v>
      </c>
      <c r="I20" s="3">
        <v>41.1</v>
      </c>
    </row>
    <row r="21" spans="1:9" x14ac:dyDescent="0.25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89</v>
      </c>
      <c r="I21" s="3">
        <v>0</v>
      </c>
    </row>
    <row r="22" spans="1:9" x14ac:dyDescent="0.25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 x14ac:dyDescent="0.25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 x14ac:dyDescent="0.25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 x14ac:dyDescent="0.25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 x14ac:dyDescent="0.25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210</v>
      </c>
      <c r="I26" s="3">
        <v>12.5</v>
      </c>
    </row>
    <row r="27" spans="1:9" x14ac:dyDescent="0.25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 x14ac:dyDescent="0.25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222.5</v>
      </c>
      <c r="I28" s="3">
        <v>0</v>
      </c>
    </row>
    <row r="29" spans="1:9" x14ac:dyDescent="0.25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 x14ac:dyDescent="0.25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 x14ac:dyDescent="0.25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202.7+15+15+3</f>
        <v>235.7</v>
      </c>
      <c r="I31" s="3">
        <f>153.3-15-15-3</f>
        <v>120.30000000000001</v>
      </c>
    </row>
    <row r="32" spans="1:9" x14ac:dyDescent="0.25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 x14ac:dyDescent="0.25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 x14ac:dyDescent="0.25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 x14ac:dyDescent="0.25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 x14ac:dyDescent="0.25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 x14ac:dyDescent="0.25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 x14ac:dyDescent="0.25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 x14ac:dyDescent="0.25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 x14ac:dyDescent="0.25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 x14ac:dyDescent="0.25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158.2+15+10</f>
        <v>183.2</v>
      </c>
      <c r="I41" s="3">
        <f>64.3-15-10</f>
        <v>39.299999999999997</v>
      </c>
    </row>
    <row r="42" spans="1:9" x14ac:dyDescent="0.25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 x14ac:dyDescent="0.25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 x14ac:dyDescent="0.25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 x14ac:dyDescent="0.25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 x14ac:dyDescent="0.25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 x14ac:dyDescent="0.25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 x14ac:dyDescent="0.25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 x14ac:dyDescent="0.25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 x14ac:dyDescent="0.25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5" x14ac:dyDescent="0.25">
      <c r="A51" s="3">
        <v>49</v>
      </c>
      <c r="B51" s="5" t="s">
        <v>154</v>
      </c>
      <c r="C51" s="6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 x14ac:dyDescent="0.25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 x14ac:dyDescent="0.25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 x14ac:dyDescent="0.25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 x14ac:dyDescent="0.25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 x14ac:dyDescent="0.25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 x14ac:dyDescent="0.25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 x14ac:dyDescent="0.25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v>498.9</v>
      </c>
      <c r="I58" s="3">
        <v>213.1</v>
      </c>
    </row>
    <row r="59" spans="1:9" x14ac:dyDescent="0.25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 x14ac:dyDescent="0.25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f>96.2+20</f>
        <v>116.2</v>
      </c>
      <c r="I60" s="3">
        <f>259.8-20</f>
        <v>239.8</v>
      </c>
    </row>
    <row r="61" spans="1:9" x14ac:dyDescent="0.25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v>196.4</v>
      </c>
      <c r="I61" s="3">
        <v>26.1</v>
      </c>
    </row>
    <row r="62" spans="1:9" x14ac:dyDescent="0.25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v>203.9</v>
      </c>
      <c r="I62" s="3">
        <v>152.1</v>
      </c>
    </row>
    <row r="63" spans="1:9" x14ac:dyDescent="0.25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v>2.1</v>
      </c>
      <c r="I63" s="3">
        <v>20.100000000000001</v>
      </c>
    </row>
    <row r="64" spans="1:9" x14ac:dyDescent="0.25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 x14ac:dyDescent="0.25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 x14ac:dyDescent="0.25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v>200</v>
      </c>
      <c r="I66" s="3">
        <v>690</v>
      </c>
    </row>
    <row r="67" spans="1:9" x14ac:dyDescent="0.25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 x14ac:dyDescent="0.25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v>59</v>
      </c>
      <c r="I68" s="3">
        <v>163.5</v>
      </c>
    </row>
    <row r="69" spans="1:9" x14ac:dyDescent="0.25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 x14ac:dyDescent="0.25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f>149.5+15+15</f>
        <v>179.5</v>
      </c>
      <c r="I70" s="3">
        <f>73-15-15</f>
        <v>43</v>
      </c>
    </row>
    <row r="71" spans="1:9" x14ac:dyDescent="0.25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 x14ac:dyDescent="0.25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 x14ac:dyDescent="0.25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 x14ac:dyDescent="0.25">
      <c r="A74" s="3">
        <v>72</v>
      </c>
      <c r="B74" s="4" t="s">
        <v>215</v>
      </c>
      <c r="C74" s="4" t="s">
        <v>140</v>
      </c>
      <c r="D74" s="4" t="s">
        <v>205</v>
      </c>
      <c r="E74" s="4" t="s">
        <v>216</v>
      </c>
      <c r="F74" s="4" t="s">
        <v>217</v>
      </c>
      <c r="G74" s="3">
        <v>100</v>
      </c>
      <c r="H74" s="3">
        <v>0</v>
      </c>
      <c r="I74" s="3">
        <v>89</v>
      </c>
    </row>
    <row r="75" spans="1:9" x14ac:dyDescent="0.25">
      <c r="A75" s="3">
        <v>73</v>
      </c>
      <c r="B75" s="4" t="s">
        <v>218</v>
      </c>
      <c r="C75" s="4" t="s">
        <v>219</v>
      </c>
      <c r="D75" s="4" t="s">
        <v>220</v>
      </c>
      <c r="E75" s="4" t="s">
        <v>221</v>
      </c>
      <c r="F75" s="4" t="s">
        <v>16</v>
      </c>
      <c r="G75" s="3">
        <v>160</v>
      </c>
      <c r="H75" s="3">
        <v>142.4</v>
      </c>
      <c r="I75" s="3">
        <v>0</v>
      </c>
    </row>
    <row r="76" spans="1:9" x14ac:dyDescent="0.25">
      <c r="A76" s="3">
        <v>74</v>
      </c>
      <c r="B76" s="4" t="s">
        <v>222</v>
      </c>
      <c r="C76" s="4" t="s">
        <v>219</v>
      </c>
      <c r="D76" s="4" t="s">
        <v>220</v>
      </c>
      <c r="E76" s="4" t="s">
        <v>223</v>
      </c>
      <c r="F76" s="4" t="s">
        <v>224</v>
      </c>
      <c r="G76" s="3">
        <v>100</v>
      </c>
      <c r="H76" s="3">
        <f>51+15</f>
        <v>66</v>
      </c>
      <c r="I76" s="3">
        <f>38-15</f>
        <v>23</v>
      </c>
    </row>
    <row r="77" spans="1:9" x14ac:dyDescent="0.25">
      <c r="A77" s="3">
        <v>75</v>
      </c>
      <c r="B77" s="4" t="s">
        <v>225</v>
      </c>
      <c r="C77" s="4" t="s">
        <v>219</v>
      </c>
      <c r="D77" s="4" t="s">
        <v>220</v>
      </c>
      <c r="E77" s="4" t="s">
        <v>226</v>
      </c>
      <c r="F77" s="4" t="s">
        <v>227</v>
      </c>
      <c r="G77" s="3">
        <v>250</v>
      </c>
      <c r="H77" s="3">
        <v>0</v>
      </c>
      <c r="I77" s="3">
        <v>222.5</v>
      </c>
    </row>
    <row r="78" spans="1:9" x14ac:dyDescent="0.25">
      <c r="A78" s="3">
        <v>76</v>
      </c>
      <c r="B78" s="4" t="s">
        <v>228</v>
      </c>
      <c r="C78" s="4" t="s">
        <v>140</v>
      </c>
      <c r="D78" s="4" t="s">
        <v>145</v>
      </c>
      <c r="E78" s="4" t="s">
        <v>229</v>
      </c>
      <c r="F78" s="4" t="s">
        <v>16</v>
      </c>
      <c r="G78" s="3">
        <v>250</v>
      </c>
      <c r="H78" s="3">
        <v>222.5</v>
      </c>
      <c r="I78" s="3">
        <v>0</v>
      </c>
    </row>
    <row r="79" spans="1:9" x14ac:dyDescent="0.25">
      <c r="A79" s="3">
        <v>77</v>
      </c>
      <c r="B79" s="4" t="s">
        <v>230</v>
      </c>
      <c r="C79" s="4" t="s">
        <v>219</v>
      </c>
      <c r="D79" s="4" t="s">
        <v>220</v>
      </c>
      <c r="E79" s="4" t="s">
        <v>231</v>
      </c>
      <c r="F79" s="4" t="s">
        <v>232</v>
      </c>
      <c r="G79" s="3">
        <v>250</v>
      </c>
      <c r="H79" s="3">
        <f>36.1+15+15</f>
        <v>66.099999999999994</v>
      </c>
      <c r="I79" s="3">
        <f>186.4-15-15</f>
        <v>156.4</v>
      </c>
    </row>
    <row r="80" spans="1:9" x14ac:dyDescent="0.25">
      <c r="A80" s="3">
        <v>78</v>
      </c>
      <c r="B80" s="4" t="s">
        <v>233</v>
      </c>
      <c r="C80" s="4" t="s">
        <v>234</v>
      </c>
      <c r="D80" s="4" t="s">
        <v>235</v>
      </c>
      <c r="E80" s="4" t="s">
        <v>236</v>
      </c>
      <c r="F80" s="4" t="s">
        <v>16</v>
      </c>
      <c r="G80" s="3">
        <v>400</v>
      </c>
      <c r="H80" s="3">
        <v>356</v>
      </c>
      <c r="I80" s="3">
        <v>0</v>
      </c>
    </row>
    <row r="81" spans="1:9" x14ac:dyDescent="0.25">
      <c r="A81" s="3">
        <v>79</v>
      </c>
      <c r="B81" s="4" t="s">
        <v>233</v>
      </c>
      <c r="C81" s="4" t="s">
        <v>234</v>
      </c>
      <c r="D81" s="4" t="s">
        <v>235</v>
      </c>
      <c r="E81" s="4" t="s">
        <v>237</v>
      </c>
      <c r="F81" s="4" t="s">
        <v>238</v>
      </c>
      <c r="G81" s="3">
        <v>400</v>
      </c>
      <c r="H81" s="3">
        <v>356</v>
      </c>
      <c r="I81" s="3">
        <v>0</v>
      </c>
    </row>
    <row r="82" spans="1:9" x14ac:dyDescent="0.25">
      <c r="A82" s="3">
        <v>80</v>
      </c>
      <c r="B82" s="4" t="s">
        <v>233</v>
      </c>
      <c r="C82" s="4" t="s">
        <v>234</v>
      </c>
      <c r="D82" s="4" t="s">
        <v>235</v>
      </c>
      <c r="E82" s="4" t="s">
        <v>239</v>
      </c>
      <c r="F82" s="4" t="s">
        <v>240</v>
      </c>
      <c r="G82" s="3">
        <v>250</v>
      </c>
      <c r="H82" s="3">
        <f>136.4+12</f>
        <v>148.4</v>
      </c>
      <c r="I82" s="3">
        <f>86.1-12</f>
        <v>74.099999999999994</v>
      </c>
    </row>
    <row r="83" spans="1:9" x14ac:dyDescent="0.25">
      <c r="A83" s="3">
        <v>81</v>
      </c>
      <c r="B83" s="4" t="s">
        <v>233</v>
      </c>
      <c r="C83" s="4" t="s">
        <v>234</v>
      </c>
      <c r="D83" s="4" t="s">
        <v>235</v>
      </c>
      <c r="E83" s="4" t="s">
        <v>241</v>
      </c>
      <c r="F83" s="4" t="s">
        <v>16</v>
      </c>
      <c r="G83" s="3">
        <v>250</v>
      </c>
      <c r="H83" s="3">
        <f>167.6+15</f>
        <v>182.6</v>
      </c>
      <c r="I83" s="3">
        <f>54.9-15</f>
        <v>39.9</v>
      </c>
    </row>
    <row r="84" spans="1:9" x14ac:dyDescent="0.25">
      <c r="A84" s="3">
        <v>82</v>
      </c>
      <c r="B84" s="4" t="s">
        <v>242</v>
      </c>
      <c r="C84" s="4" t="s">
        <v>234</v>
      </c>
      <c r="D84" s="4" t="s">
        <v>235</v>
      </c>
      <c r="E84" s="4" t="s">
        <v>243</v>
      </c>
      <c r="F84" s="4" t="s">
        <v>16</v>
      </c>
      <c r="G84" s="3">
        <v>250</v>
      </c>
      <c r="H84" s="3">
        <v>190.6</v>
      </c>
      <c r="I84" s="3">
        <v>31.9</v>
      </c>
    </row>
    <row r="85" spans="1:9" x14ac:dyDescent="0.25">
      <c r="A85" s="3">
        <v>83</v>
      </c>
      <c r="B85" s="4" t="s">
        <v>244</v>
      </c>
      <c r="C85" s="4" t="s">
        <v>234</v>
      </c>
      <c r="D85" s="4" t="s">
        <v>235</v>
      </c>
      <c r="E85" s="4" t="s">
        <v>245</v>
      </c>
      <c r="F85" s="4" t="s">
        <v>246</v>
      </c>
      <c r="G85" s="3">
        <v>160</v>
      </c>
      <c r="H85" s="3">
        <v>142.4</v>
      </c>
      <c r="I85" s="3">
        <v>0</v>
      </c>
    </row>
    <row r="86" spans="1:9" x14ac:dyDescent="0.25">
      <c r="A86" s="3">
        <v>84</v>
      </c>
      <c r="B86" s="4" t="s">
        <v>244</v>
      </c>
      <c r="C86" s="4" t="s">
        <v>234</v>
      </c>
      <c r="D86" s="4" t="s">
        <v>235</v>
      </c>
      <c r="E86" s="4" t="s">
        <v>247</v>
      </c>
      <c r="F86" s="4" t="s">
        <v>248</v>
      </c>
      <c r="G86" s="3">
        <v>180</v>
      </c>
      <c r="H86" s="3">
        <f>112.1+15</f>
        <v>127.1</v>
      </c>
      <c r="I86" s="3">
        <f>48.1-15</f>
        <v>33.1</v>
      </c>
    </row>
    <row r="87" spans="1:9" x14ac:dyDescent="0.25">
      <c r="A87" s="3">
        <v>85</v>
      </c>
      <c r="B87" s="4" t="s">
        <v>249</v>
      </c>
      <c r="C87" s="4" t="s">
        <v>234</v>
      </c>
      <c r="D87" s="4" t="s">
        <v>235</v>
      </c>
      <c r="E87" s="4" t="s">
        <v>250</v>
      </c>
      <c r="F87" s="4" t="s">
        <v>251</v>
      </c>
      <c r="G87" s="3">
        <v>400</v>
      </c>
      <c r="H87" s="3">
        <f>289.1+12+15</f>
        <v>316.10000000000002</v>
      </c>
      <c r="I87" s="3">
        <f>66.9-12-15</f>
        <v>39.900000000000006</v>
      </c>
    </row>
    <row r="88" spans="1:9" x14ac:dyDescent="0.25">
      <c r="A88" s="3">
        <v>86</v>
      </c>
      <c r="B88" s="4" t="s">
        <v>252</v>
      </c>
      <c r="C88" s="4" t="s">
        <v>234</v>
      </c>
      <c r="D88" s="4" t="s">
        <v>235</v>
      </c>
      <c r="E88" s="4" t="s">
        <v>253</v>
      </c>
      <c r="F88" s="4" t="s">
        <v>16</v>
      </c>
      <c r="G88" s="3">
        <v>250</v>
      </c>
      <c r="H88" s="3">
        <f>69.4+15</f>
        <v>84.4</v>
      </c>
      <c r="I88" s="3">
        <f>153.1-15</f>
        <v>138.1</v>
      </c>
    </row>
    <row r="89" spans="1:9" x14ac:dyDescent="0.25">
      <c r="A89" s="3">
        <v>87</v>
      </c>
      <c r="B89" s="4" t="s">
        <v>254</v>
      </c>
      <c r="C89" s="4" t="s">
        <v>234</v>
      </c>
      <c r="D89" s="4" t="s">
        <v>255</v>
      </c>
      <c r="E89" s="4" t="s">
        <v>256</v>
      </c>
      <c r="F89" s="4" t="s">
        <v>257</v>
      </c>
      <c r="G89" s="3" t="s">
        <v>258</v>
      </c>
      <c r="H89" s="3">
        <v>270.60000000000002</v>
      </c>
      <c r="I89" s="3">
        <v>174.4</v>
      </c>
    </row>
    <row r="90" spans="1:9" x14ac:dyDescent="0.25">
      <c r="A90" s="3">
        <v>88</v>
      </c>
      <c r="B90" s="4" t="s">
        <v>254</v>
      </c>
      <c r="C90" s="4" t="s">
        <v>234</v>
      </c>
      <c r="D90" s="4" t="s">
        <v>255</v>
      </c>
      <c r="E90" s="4" t="s">
        <v>259</v>
      </c>
      <c r="F90" s="4" t="s">
        <v>260</v>
      </c>
      <c r="G90" s="3" t="s">
        <v>127</v>
      </c>
      <c r="H90" s="3">
        <v>608.29999999999995</v>
      </c>
      <c r="I90" s="3">
        <v>103.7</v>
      </c>
    </row>
    <row r="91" spans="1:9" x14ac:dyDescent="0.25">
      <c r="A91" s="3">
        <v>89</v>
      </c>
      <c r="B91" s="4" t="s">
        <v>254</v>
      </c>
      <c r="C91" s="4" t="s">
        <v>234</v>
      </c>
      <c r="D91" s="4" t="s">
        <v>255</v>
      </c>
      <c r="E91" s="4" t="s">
        <v>261</v>
      </c>
      <c r="F91" s="4" t="s">
        <v>262</v>
      </c>
      <c r="G91" s="3" t="s">
        <v>258</v>
      </c>
      <c r="H91" s="3">
        <v>445</v>
      </c>
      <c r="I91" s="3">
        <v>0</v>
      </c>
    </row>
    <row r="92" spans="1:9" ht="31.5" x14ac:dyDescent="0.25">
      <c r="A92" s="3">
        <v>90</v>
      </c>
      <c r="B92" s="4" t="s">
        <v>254</v>
      </c>
      <c r="C92" s="4" t="s">
        <v>234</v>
      </c>
      <c r="D92" s="4" t="s">
        <v>263</v>
      </c>
      <c r="E92" s="4" t="s">
        <v>264</v>
      </c>
      <c r="F92" s="7" t="s">
        <v>265</v>
      </c>
      <c r="G92" s="8" t="s">
        <v>266</v>
      </c>
      <c r="H92" s="9">
        <v>222.5</v>
      </c>
      <c r="I92" s="9">
        <v>0</v>
      </c>
    </row>
    <row r="93" spans="1:9" x14ac:dyDescent="0.25">
      <c r="A93" s="3">
        <v>91</v>
      </c>
      <c r="B93" s="4" t="s">
        <v>254</v>
      </c>
      <c r="C93" s="4" t="s">
        <v>234</v>
      </c>
      <c r="D93" s="4" t="s">
        <v>263</v>
      </c>
      <c r="E93" s="4" t="s">
        <v>267</v>
      </c>
      <c r="F93" s="4" t="s">
        <v>268</v>
      </c>
      <c r="G93" s="3" t="s">
        <v>258</v>
      </c>
      <c r="H93" s="3">
        <v>318.5</v>
      </c>
      <c r="I93" s="3">
        <v>126.5</v>
      </c>
    </row>
    <row r="94" spans="1:9" x14ac:dyDescent="0.25">
      <c r="A94" s="3">
        <v>92</v>
      </c>
      <c r="B94" s="4" t="s">
        <v>254</v>
      </c>
      <c r="C94" s="4" t="s">
        <v>234</v>
      </c>
      <c r="D94" s="4" t="s">
        <v>255</v>
      </c>
      <c r="E94" s="4" t="s">
        <v>269</v>
      </c>
      <c r="F94" s="4" t="s">
        <v>270</v>
      </c>
      <c r="G94" s="3" t="s">
        <v>271</v>
      </c>
      <c r="H94" s="3">
        <v>712</v>
      </c>
      <c r="I94" s="3">
        <v>0</v>
      </c>
    </row>
    <row r="95" spans="1:9" x14ac:dyDescent="0.25">
      <c r="A95" s="3">
        <v>93</v>
      </c>
      <c r="B95" s="4" t="s">
        <v>254</v>
      </c>
      <c r="C95" s="4" t="s">
        <v>234</v>
      </c>
      <c r="D95" s="4" t="s">
        <v>255</v>
      </c>
      <c r="E95" s="4" t="s">
        <v>272</v>
      </c>
      <c r="F95" s="4" t="s">
        <v>273</v>
      </c>
      <c r="G95" s="3" t="s">
        <v>271</v>
      </c>
      <c r="H95" s="3">
        <v>223.4</v>
      </c>
      <c r="I95" s="3">
        <v>488.6</v>
      </c>
    </row>
    <row r="96" spans="1:9" x14ac:dyDescent="0.25">
      <c r="A96" s="3">
        <v>94</v>
      </c>
      <c r="B96" s="4" t="s">
        <v>254</v>
      </c>
      <c r="C96" s="4" t="s">
        <v>234</v>
      </c>
      <c r="D96" s="4" t="s">
        <v>274</v>
      </c>
      <c r="E96" s="4" t="s">
        <v>275</v>
      </c>
      <c r="F96" s="4" t="s">
        <v>276</v>
      </c>
      <c r="G96" s="3">
        <v>250</v>
      </c>
      <c r="H96" s="3">
        <f>87.9+15</f>
        <v>102.9</v>
      </c>
      <c r="I96" s="3">
        <f>134.6-15</f>
        <v>119.6</v>
      </c>
    </row>
    <row r="97" spans="1:9" x14ac:dyDescent="0.25">
      <c r="A97" s="3">
        <v>95</v>
      </c>
      <c r="B97" s="4" t="s">
        <v>277</v>
      </c>
      <c r="C97" s="4" t="s">
        <v>234</v>
      </c>
      <c r="D97" s="4" t="s">
        <v>278</v>
      </c>
      <c r="E97" s="4" t="s">
        <v>279</v>
      </c>
      <c r="F97" s="4" t="s">
        <v>277</v>
      </c>
      <c r="G97" s="3">
        <v>160</v>
      </c>
      <c r="H97" s="3">
        <f>117.1+15+10.3</f>
        <v>142.4</v>
      </c>
      <c r="I97" s="3">
        <v>0</v>
      </c>
    </row>
    <row r="98" spans="1:9" x14ac:dyDescent="0.25">
      <c r="A98" s="3">
        <v>96</v>
      </c>
      <c r="B98" s="4" t="s">
        <v>280</v>
      </c>
      <c r="C98" s="4" t="s">
        <v>140</v>
      </c>
      <c r="D98" s="4" t="s">
        <v>281</v>
      </c>
      <c r="E98" s="4" t="s">
        <v>282</v>
      </c>
      <c r="F98" s="4" t="s">
        <v>283</v>
      </c>
      <c r="G98" s="3">
        <v>250</v>
      </c>
      <c r="H98" s="3">
        <v>222.5</v>
      </c>
      <c r="I98" s="3">
        <v>0</v>
      </c>
    </row>
    <row r="99" spans="1:9" x14ac:dyDescent="0.25">
      <c r="A99" s="3">
        <v>97</v>
      </c>
      <c r="B99" s="4" t="s">
        <v>280</v>
      </c>
      <c r="C99" s="4" t="s">
        <v>140</v>
      </c>
      <c r="D99" s="4" t="s">
        <v>211</v>
      </c>
      <c r="E99" s="4" t="s">
        <v>284</v>
      </c>
      <c r="F99" s="4" t="s">
        <v>285</v>
      </c>
      <c r="G99" s="3">
        <v>25</v>
      </c>
      <c r="H99" s="3">
        <v>12.25</v>
      </c>
      <c r="I99" s="3">
        <v>10</v>
      </c>
    </row>
    <row r="100" spans="1:9" x14ac:dyDescent="0.25">
      <c r="A100" s="3">
        <v>98</v>
      </c>
      <c r="B100" s="4" t="s">
        <v>286</v>
      </c>
      <c r="C100" s="4" t="s">
        <v>287</v>
      </c>
      <c r="D100" s="4" t="s">
        <v>288</v>
      </c>
      <c r="E100" s="4" t="s">
        <v>289</v>
      </c>
      <c r="F100" s="4" t="s">
        <v>290</v>
      </c>
      <c r="G100" s="3">
        <v>250</v>
      </c>
      <c r="H100" s="3">
        <v>12.6</v>
      </c>
      <c r="I100" s="3">
        <v>209.9</v>
      </c>
    </row>
    <row r="101" spans="1:9" x14ac:dyDescent="0.25">
      <c r="A101" s="3">
        <v>99</v>
      </c>
      <c r="B101" s="4" t="s">
        <v>291</v>
      </c>
      <c r="C101" s="4" t="s">
        <v>100</v>
      </c>
      <c r="D101" s="4" t="s">
        <v>101</v>
      </c>
      <c r="E101" s="4" t="s">
        <v>292</v>
      </c>
      <c r="F101" s="4" t="s">
        <v>293</v>
      </c>
      <c r="G101" s="3">
        <v>250</v>
      </c>
      <c r="H101" s="3">
        <v>222.5</v>
      </c>
      <c r="I101" s="3">
        <v>0</v>
      </c>
    </row>
    <row r="102" spans="1:9" x14ac:dyDescent="0.25">
      <c r="A102" s="3">
        <v>100</v>
      </c>
      <c r="B102" s="4" t="s">
        <v>286</v>
      </c>
      <c r="C102" s="4" t="s">
        <v>287</v>
      </c>
      <c r="D102" s="4" t="s">
        <v>288</v>
      </c>
      <c r="E102" s="4" t="s">
        <v>294</v>
      </c>
      <c r="F102" s="4" t="s">
        <v>286</v>
      </c>
      <c r="G102" s="3">
        <v>63</v>
      </c>
      <c r="H102" s="3">
        <v>41.1</v>
      </c>
      <c r="I102" s="3">
        <v>15</v>
      </c>
    </row>
    <row r="103" spans="1:9" x14ac:dyDescent="0.25">
      <c r="A103" s="3">
        <v>101</v>
      </c>
      <c r="B103" s="4" t="s">
        <v>295</v>
      </c>
      <c r="C103" s="4" t="s">
        <v>296</v>
      </c>
      <c r="D103" s="4" t="s">
        <v>297</v>
      </c>
      <c r="E103" s="4" t="s">
        <v>298</v>
      </c>
      <c r="F103" s="4" t="s">
        <v>299</v>
      </c>
      <c r="G103" s="3">
        <v>250</v>
      </c>
      <c r="H103" s="3">
        <v>123.5</v>
      </c>
      <c r="I103" s="3">
        <v>99</v>
      </c>
    </row>
    <row r="104" spans="1:9" x14ac:dyDescent="0.25">
      <c r="A104" s="3">
        <v>102</v>
      </c>
      <c r="B104" s="4" t="s">
        <v>295</v>
      </c>
      <c r="C104" s="4" t="s">
        <v>296</v>
      </c>
      <c r="D104" s="4" t="s">
        <v>297</v>
      </c>
      <c r="E104" s="4" t="s">
        <v>300</v>
      </c>
      <c r="F104" s="4" t="s">
        <v>301</v>
      </c>
      <c r="G104" s="3">
        <v>160</v>
      </c>
      <c r="H104" s="3">
        <v>117.4</v>
      </c>
      <c r="I104" s="3">
        <v>25</v>
      </c>
    </row>
    <row r="105" spans="1:9" x14ac:dyDescent="0.25">
      <c r="A105" s="3">
        <v>103</v>
      </c>
      <c r="B105" s="4" t="s">
        <v>295</v>
      </c>
      <c r="C105" s="4" t="s">
        <v>95</v>
      </c>
      <c r="D105" s="4" t="s">
        <v>302</v>
      </c>
      <c r="E105" s="4" t="s">
        <v>303</v>
      </c>
      <c r="F105" s="4" t="s">
        <v>304</v>
      </c>
      <c r="G105" s="3">
        <v>160</v>
      </c>
      <c r="H105" s="3">
        <v>127.4</v>
      </c>
      <c r="I105" s="3">
        <v>15</v>
      </c>
    </row>
    <row r="106" spans="1:9" x14ac:dyDescent="0.25">
      <c r="A106" s="3">
        <v>104</v>
      </c>
      <c r="B106" s="4" t="s">
        <v>295</v>
      </c>
      <c r="C106" s="4" t="s">
        <v>296</v>
      </c>
      <c r="D106" s="4" t="s">
        <v>297</v>
      </c>
      <c r="E106" s="4" t="s">
        <v>305</v>
      </c>
      <c r="F106" s="4" t="s">
        <v>306</v>
      </c>
      <c r="G106" s="3" t="s">
        <v>307</v>
      </c>
      <c r="H106" s="3">
        <v>445</v>
      </c>
      <c r="I106" s="3">
        <v>0</v>
      </c>
    </row>
    <row r="107" spans="1:9" x14ac:dyDescent="0.25">
      <c r="A107" s="3">
        <v>105</v>
      </c>
      <c r="B107" s="4" t="s">
        <v>308</v>
      </c>
      <c r="C107" s="4" t="s">
        <v>52</v>
      </c>
      <c r="D107" s="4" t="s">
        <v>53</v>
      </c>
      <c r="E107" s="4" t="s">
        <v>309</v>
      </c>
      <c r="F107" s="4" t="s">
        <v>308</v>
      </c>
      <c r="G107" s="3">
        <v>63</v>
      </c>
      <c r="H107" s="3">
        <v>55.1</v>
      </c>
      <c r="I107" s="3">
        <v>1</v>
      </c>
    </row>
    <row r="108" spans="1:9" x14ac:dyDescent="0.25">
      <c r="A108" s="3">
        <v>106</v>
      </c>
      <c r="B108" s="4" t="s">
        <v>310</v>
      </c>
      <c r="C108" s="4" t="s">
        <v>111</v>
      </c>
      <c r="D108" s="4" t="s">
        <v>112</v>
      </c>
      <c r="E108" s="4" t="s">
        <v>311</v>
      </c>
      <c r="F108" s="4" t="s">
        <v>312</v>
      </c>
      <c r="G108" s="3">
        <v>25</v>
      </c>
      <c r="H108" s="3">
        <v>22.25</v>
      </c>
      <c r="I108" s="3">
        <v>0</v>
      </c>
    </row>
    <row r="109" spans="1:9" x14ac:dyDescent="0.25">
      <c r="A109" s="3">
        <v>107</v>
      </c>
      <c r="B109" s="4" t="s">
        <v>313</v>
      </c>
      <c r="C109" s="4" t="s">
        <v>111</v>
      </c>
      <c r="D109" s="4" t="s">
        <v>12</v>
      </c>
      <c r="E109" s="4" t="s">
        <v>314</v>
      </c>
      <c r="F109" s="4" t="s">
        <v>313</v>
      </c>
      <c r="G109" s="3">
        <v>40</v>
      </c>
      <c r="H109" s="3">
        <v>35.6</v>
      </c>
      <c r="I109" s="3">
        <v>0</v>
      </c>
    </row>
    <row r="110" spans="1:9" x14ac:dyDescent="0.25">
      <c r="A110" s="3">
        <v>108</v>
      </c>
      <c r="B110" s="4" t="s">
        <v>313</v>
      </c>
      <c r="C110" s="4" t="s">
        <v>111</v>
      </c>
      <c r="D110" s="4" t="s">
        <v>12</v>
      </c>
      <c r="E110" s="4" t="s">
        <v>315</v>
      </c>
      <c r="F110" s="4" t="s">
        <v>313</v>
      </c>
      <c r="G110" s="3">
        <v>40</v>
      </c>
      <c r="H110" s="3">
        <v>35.6</v>
      </c>
      <c r="I110" s="3">
        <v>0</v>
      </c>
    </row>
    <row r="111" spans="1:9" x14ac:dyDescent="0.25">
      <c r="A111" s="3">
        <v>109</v>
      </c>
      <c r="B111" s="4" t="s">
        <v>316</v>
      </c>
      <c r="C111" s="4" t="s">
        <v>317</v>
      </c>
      <c r="D111" s="4" t="s">
        <v>318</v>
      </c>
      <c r="E111" s="4" t="s">
        <v>319</v>
      </c>
      <c r="F111" s="4" t="s">
        <v>320</v>
      </c>
      <c r="G111" s="3">
        <v>630</v>
      </c>
      <c r="H111" s="3">
        <v>560.70000000000005</v>
      </c>
      <c r="I111" s="3">
        <v>0</v>
      </c>
    </row>
    <row r="112" spans="1:9" x14ac:dyDescent="0.25">
      <c r="A112" s="3">
        <v>110</v>
      </c>
      <c r="B112" s="4" t="s">
        <v>316</v>
      </c>
      <c r="C112" s="4" t="s">
        <v>317</v>
      </c>
      <c r="D112" s="4" t="s">
        <v>321</v>
      </c>
      <c r="E112" s="4" t="s">
        <v>319</v>
      </c>
      <c r="F112" s="4" t="s">
        <v>322</v>
      </c>
      <c r="G112" s="3">
        <v>630</v>
      </c>
      <c r="H112" s="3">
        <v>560.70000000000005</v>
      </c>
      <c r="I112" s="3">
        <v>0</v>
      </c>
    </row>
    <row r="113" spans="1:9" x14ac:dyDescent="0.25">
      <c r="A113" s="3">
        <v>111</v>
      </c>
      <c r="B113" s="4" t="s">
        <v>316</v>
      </c>
      <c r="C113" s="4" t="s">
        <v>317</v>
      </c>
      <c r="D113" s="4" t="s">
        <v>323</v>
      </c>
      <c r="E113" s="4" t="s">
        <v>324</v>
      </c>
      <c r="F113" s="4" t="s">
        <v>325</v>
      </c>
      <c r="G113" s="3">
        <v>100</v>
      </c>
      <c r="H113" s="3">
        <v>89</v>
      </c>
      <c r="I113" s="3">
        <v>0</v>
      </c>
    </row>
    <row r="114" spans="1:9" x14ac:dyDescent="0.25">
      <c r="A114" s="3">
        <v>112</v>
      </c>
      <c r="B114" s="4" t="s">
        <v>316</v>
      </c>
      <c r="C114" s="4" t="s">
        <v>317</v>
      </c>
      <c r="D114" s="4" t="s">
        <v>323</v>
      </c>
      <c r="E114" s="4" t="s">
        <v>326</v>
      </c>
      <c r="F114" s="4" t="s">
        <v>327</v>
      </c>
      <c r="G114" s="3">
        <v>400</v>
      </c>
      <c r="H114" s="3">
        <v>356</v>
      </c>
      <c r="I114" s="3">
        <v>0</v>
      </c>
    </row>
    <row r="115" spans="1:9" x14ac:dyDescent="0.25">
      <c r="A115" s="3">
        <v>113</v>
      </c>
      <c r="B115" s="4" t="s">
        <v>316</v>
      </c>
      <c r="C115" s="4" t="s">
        <v>317</v>
      </c>
      <c r="D115" s="4" t="s">
        <v>323</v>
      </c>
      <c r="E115" s="4" t="s">
        <v>328</v>
      </c>
      <c r="F115" s="4" t="s">
        <v>329</v>
      </c>
      <c r="G115" s="3">
        <v>100</v>
      </c>
      <c r="H115" s="3">
        <v>89</v>
      </c>
      <c r="I115" s="3">
        <v>0</v>
      </c>
    </row>
    <row r="116" spans="1:9" x14ac:dyDescent="0.25">
      <c r="A116" s="3">
        <v>114</v>
      </c>
      <c r="B116" s="4" t="s">
        <v>316</v>
      </c>
      <c r="C116" s="4" t="s">
        <v>317</v>
      </c>
      <c r="D116" s="4" t="s">
        <v>323</v>
      </c>
      <c r="E116" s="4" t="s">
        <v>330</v>
      </c>
      <c r="F116" s="4" t="s">
        <v>331</v>
      </c>
      <c r="G116" s="3">
        <v>100</v>
      </c>
      <c r="H116" s="3">
        <v>89</v>
      </c>
      <c r="I116" s="3">
        <v>0</v>
      </c>
    </row>
    <row r="117" spans="1:9" x14ac:dyDescent="0.25">
      <c r="A117" s="3">
        <v>115</v>
      </c>
      <c r="B117" s="4" t="s">
        <v>316</v>
      </c>
      <c r="C117" s="4" t="s">
        <v>317</v>
      </c>
      <c r="D117" s="4" t="s">
        <v>323</v>
      </c>
      <c r="E117" s="4" t="s">
        <v>332</v>
      </c>
      <c r="F117" s="4" t="s">
        <v>333</v>
      </c>
      <c r="G117" s="3">
        <v>100</v>
      </c>
      <c r="H117" s="3">
        <v>89</v>
      </c>
      <c r="I117" s="3">
        <v>0</v>
      </c>
    </row>
    <row r="118" spans="1:9" x14ac:dyDescent="0.25">
      <c r="A118" s="3">
        <v>116</v>
      </c>
      <c r="B118" s="4" t="s">
        <v>316</v>
      </c>
      <c r="C118" s="4" t="s">
        <v>317</v>
      </c>
      <c r="D118" s="4" t="s">
        <v>323</v>
      </c>
      <c r="E118" s="4" t="s">
        <v>334</v>
      </c>
      <c r="F118" s="4" t="s">
        <v>335</v>
      </c>
      <c r="G118" s="3">
        <v>100</v>
      </c>
      <c r="H118" s="3">
        <v>89</v>
      </c>
      <c r="I118" s="3">
        <v>0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opLeftCell="A49" workbookViewId="0">
      <selection activeCell="A49" sqref="A1:XFD1048576"/>
    </sheetView>
  </sheetViews>
  <sheetFormatPr defaultColWidth="9.140625" defaultRowHeight="15.75" x14ac:dyDescent="0.25"/>
  <cols>
    <col min="1" max="1" width="5.85546875" style="1" customWidth="1"/>
    <col min="2" max="2" width="17.8554687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4.28515625" style="1" customWidth="1"/>
    <col min="7" max="7" width="10.5703125" style="1" customWidth="1"/>
    <col min="8" max="8" width="9.140625" style="1"/>
    <col min="9" max="9" width="11.140625" style="1" customWidth="1"/>
    <col min="10" max="16384" width="9.140625" style="1"/>
  </cols>
  <sheetData>
    <row r="1" spans="1:9" ht="36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17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25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 x14ac:dyDescent="0.25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 x14ac:dyDescent="0.25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f>125.9+15</f>
        <v>140.9</v>
      </c>
      <c r="I5" s="3">
        <f>16.5-15</f>
        <v>1.5</v>
      </c>
    </row>
    <row r="6" spans="1:9" x14ac:dyDescent="0.25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v>326</v>
      </c>
      <c r="I6" s="3">
        <v>30</v>
      </c>
    </row>
    <row r="7" spans="1:9" x14ac:dyDescent="0.25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 x14ac:dyDescent="0.25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 x14ac:dyDescent="0.25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 x14ac:dyDescent="0.25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 x14ac:dyDescent="0.25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 x14ac:dyDescent="0.25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171.7+15+15</f>
        <v>201.7</v>
      </c>
      <c r="I12" s="3">
        <f>50.8-15-15</f>
        <v>20.799999999999997</v>
      </c>
    </row>
    <row r="13" spans="1:9" x14ac:dyDescent="0.25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 x14ac:dyDescent="0.25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 x14ac:dyDescent="0.25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55</v>
      </c>
      <c r="G15" s="3" t="s">
        <v>56</v>
      </c>
      <c r="H15" s="3">
        <f>682.5+15</f>
        <v>697.5</v>
      </c>
      <c r="I15" s="3">
        <f>438.9-15</f>
        <v>423.9</v>
      </c>
    </row>
    <row r="16" spans="1:9" x14ac:dyDescent="0.25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 x14ac:dyDescent="0.25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 x14ac:dyDescent="0.25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 x14ac:dyDescent="0.25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f>377.6+15</f>
        <v>392.6</v>
      </c>
      <c r="I19" s="3">
        <f>183.1-15</f>
        <v>168.1</v>
      </c>
    </row>
    <row r="20" spans="1:9" x14ac:dyDescent="0.25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v>47.9</v>
      </c>
      <c r="I20" s="3">
        <v>41.1</v>
      </c>
    </row>
    <row r="21" spans="1:9" x14ac:dyDescent="0.25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89</v>
      </c>
      <c r="I21" s="3">
        <v>0</v>
      </c>
    </row>
    <row r="22" spans="1:9" x14ac:dyDescent="0.25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 x14ac:dyDescent="0.25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 x14ac:dyDescent="0.25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 x14ac:dyDescent="0.25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 x14ac:dyDescent="0.25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222.5</v>
      </c>
      <c r="I26" s="3">
        <v>0</v>
      </c>
    </row>
    <row r="27" spans="1:9" x14ac:dyDescent="0.25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 x14ac:dyDescent="0.25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222.5</v>
      </c>
      <c r="I28" s="3">
        <v>0</v>
      </c>
    </row>
    <row r="29" spans="1:9" x14ac:dyDescent="0.25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 x14ac:dyDescent="0.25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 x14ac:dyDescent="0.25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202.7+15+15+3</f>
        <v>235.7</v>
      </c>
      <c r="I31" s="3">
        <f>153.3-15-15-3</f>
        <v>120.30000000000001</v>
      </c>
    </row>
    <row r="32" spans="1:9" x14ac:dyDescent="0.25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 x14ac:dyDescent="0.25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 x14ac:dyDescent="0.25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 x14ac:dyDescent="0.25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 x14ac:dyDescent="0.25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 x14ac:dyDescent="0.25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 x14ac:dyDescent="0.25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 x14ac:dyDescent="0.25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 x14ac:dyDescent="0.25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 x14ac:dyDescent="0.25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158.2+15+10</f>
        <v>183.2</v>
      </c>
      <c r="I41" s="3">
        <f>64.3-15-10</f>
        <v>39.299999999999997</v>
      </c>
    </row>
    <row r="42" spans="1:9" x14ac:dyDescent="0.25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 x14ac:dyDescent="0.25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 x14ac:dyDescent="0.25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 x14ac:dyDescent="0.25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 x14ac:dyDescent="0.25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 x14ac:dyDescent="0.25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 x14ac:dyDescent="0.25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 x14ac:dyDescent="0.25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 x14ac:dyDescent="0.25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5" x14ac:dyDescent="0.25">
      <c r="A51" s="3">
        <v>49</v>
      </c>
      <c r="B51" s="5" t="s">
        <v>154</v>
      </c>
      <c r="C51" s="11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 x14ac:dyDescent="0.25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 x14ac:dyDescent="0.25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 x14ac:dyDescent="0.25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 x14ac:dyDescent="0.25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 x14ac:dyDescent="0.25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 x14ac:dyDescent="0.25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 x14ac:dyDescent="0.25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v>498.9</v>
      </c>
      <c r="I58" s="3">
        <v>213.1</v>
      </c>
    </row>
    <row r="59" spans="1:9" x14ac:dyDescent="0.25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 x14ac:dyDescent="0.25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f>96.2+20</f>
        <v>116.2</v>
      </c>
      <c r="I60" s="3">
        <f>259.8-20</f>
        <v>239.8</v>
      </c>
    </row>
    <row r="61" spans="1:9" x14ac:dyDescent="0.25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v>196.4</v>
      </c>
      <c r="I61" s="3">
        <v>26.1</v>
      </c>
    </row>
    <row r="62" spans="1:9" x14ac:dyDescent="0.25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v>203.9</v>
      </c>
      <c r="I62" s="3">
        <v>152.1</v>
      </c>
    </row>
    <row r="63" spans="1:9" x14ac:dyDescent="0.25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f>2.1+15</f>
        <v>17.100000000000001</v>
      </c>
      <c r="I63" s="3">
        <f>20.1-15</f>
        <v>5.1000000000000014</v>
      </c>
    </row>
    <row r="64" spans="1:9" x14ac:dyDescent="0.25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 x14ac:dyDescent="0.25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 x14ac:dyDescent="0.25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f>200+15</f>
        <v>215</v>
      </c>
      <c r="I66" s="3">
        <f>690-15</f>
        <v>675</v>
      </c>
    </row>
    <row r="67" spans="1:9" x14ac:dyDescent="0.25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 x14ac:dyDescent="0.25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v>59</v>
      </c>
      <c r="I68" s="3">
        <v>163.5</v>
      </c>
    </row>
    <row r="69" spans="1:9" x14ac:dyDescent="0.25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 x14ac:dyDescent="0.25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f>149.5+15+15</f>
        <v>179.5</v>
      </c>
      <c r="I70" s="3">
        <f>73-15-15</f>
        <v>43</v>
      </c>
    </row>
    <row r="71" spans="1:9" x14ac:dyDescent="0.25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 x14ac:dyDescent="0.25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 x14ac:dyDescent="0.25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 x14ac:dyDescent="0.25">
      <c r="A74" s="3">
        <v>72</v>
      </c>
      <c r="B74" s="4" t="s">
        <v>215</v>
      </c>
      <c r="C74" s="4" t="s">
        <v>140</v>
      </c>
      <c r="D74" s="4" t="s">
        <v>205</v>
      </c>
      <c r="E74" s="4" t="s">
        <v>216</v>
      </c>
      <c r="F74" s="4" t="s">
        <v>217</v>
      </c>
      <c r="G74" s="3">
        <v>100</v>
      </c>
      <c r="H74" s="3">
        <f>15+10</f>
        <v>25</v>
      </c>
      <c r="I74" s="3">
        <f>89-15-10</f>
        <v>64</v>
      </c>
    </row>
    <row r="75" spans="1:9" x14ac:dyDescent="0.25">
      <c r="A75" s="3">
        <v>73</v>
      </c>
      <c r="B75" s="4" t="s">
        <v>218</v>
      </c>
      <c r="C75" s="4" t="s">
        <v>219</v>
      </c>
      <c r="D75" s="4" t="s">
        <v>220</v>
      </c>
      <c r="E75" s="4" t="s">
        <v>221</v>
      </c>
      <c r="F75" s="4" t="s">
        <v>16</v>
      </c>
      <c r="G75" s="3">
        <v>160</v>
      </c>
      <c r="H75" s="3">
        <v>142.4</v>
      </c>
      <c r="I75" s="3">
        <v>0</v>
      </c>
    </row>
    <row r="76" spans="1:9" x14ac:dyDescent="0.25">
      <c r="A76" s="3">
        <v>74</v>
      </c>
      <c r="B76" s="4" t="s">
        <v>222</v>
      </c>
      <c r="C76" s="4" t="s">
        <v>219</v>
      </c>
      <c r="D76" s="4" t="s">
        <v>220</v>
      </c>
      <c r="E76" s="4" t="s">
        <v>223</v>
      </c>
      <c r="F76" s="4" t="s">
        <v>224</v>
      </c>
      <c r="G76" s="3">
        <v>100</v>
      </c>
      <c r="H76" s="3">
        <f>51+15</f>
        <v>66</v>
      </c>
      <c r="I76" s="3">
        <f>38-15</f>
        <v>23</v>
      </c>
    </row>
    <row r="77" spans="1:9" x14ac:dyDescent="0.25">
      <c r="A77" s="3">
        <v>75</v>
      </c>
      <c r="B77" s="4" t="s">
        <v>225</v>
      </c>
      <c r="C77" s="4" t="s">
        <v>219</v>
      </c>
      <c r="D77" s="4" t="s">
        <v>220</v>
      </c>
      <c r="E77" s="4" t="s">
        <v>226</v>
      </c>
      <c r="F77" s="4" t="s">
        <v>227</v>
      </c>
      <c r="G77" s="3">
        <v>250</v>
      </c>
      <c r="H77" s="3">
        <v>0</v>
      </c>
      <c r="I77" s="3">
        <v>222.5</v>
      </c>
    </row>
    <row r="78" spans="1:9" x14ac:dyDescent="0.25">
      <c r="A78" s="3">
        <v>76</v>
      </c>
      <c r="B78" s="4" t="s">
        <v>228</v>
      </c>
      <c r="C78" s="4" t="s">
        <v>140</v>
      </c>
      <c r="D78" s="4" t="s">
        <v>145</v>
      </c>
      <c r="E78" s="4" t="s">
        <v>229</v>
      </c>
      <c r="F78" s="4" t="s">
        <v>16</v>
      </c>
      <c r="G78" s="3">
        <v>250</v>
      </c>
      <c r="H78" s="3">
        <v>222.5</v>
      </c>
      <c r="I78" s="3">
        <v>0</v>
      </c>
    </row>
    <row r="79" spans="1:9" x14ac:dyDescent="0.25">
      <c r="A79" s="3">
        <v>77</v>
      </c>
      <c r="B79" s="4" t="s">
        <v>230</v>
      </c>
      <c r="C79" s="4" t="s">
        <v>219</v>
      </c>
      <c r="D79" s="4" t="s">
        <v>220</v>
      </c>
      <c r="E79" s="4" t="s">
        <v>231</v>
      </c>
      <c r="F79" s="4" t="s">
        <v>232</v>
      </c>
      <c r="G79" s="3">
        <v>250</v>
      </c>
      <c r="H79" s="3">
        <f>36.1+15+15+10+10</f>
        <v>86.1</v>
      </c>
      <c r="I79" s="3">
        <f>186.4-15-15-10-10</f>
        <v>136.4</v>
      </c>
    </row>
    <row r="80" spans="1:9" x14ac:dyDescent="0.25">
      <c r="A80" s="3">
        <v>78</v>
      </c>
      <c r="B80" s="4" t="s">
        <v>233</v>
      </c>
      <c r="C80" s="4" t="s">
        <v>234</v>
      </c>
      <c r="D80" s="4" t="s">
        <v>235</v>
      </c>
      <c r="E80" s="4" t="s">
        <v>236</v>
      </c>
      <c r="F80" s="4" t="s">
        <v>16</v>
      </c>
      <c r="G80" s="3">
        <v>400</v>
      </c>
      <c r="H80" s="3">
        <v>356</v>
      </c>
      <c r="I80" s="3">
        <v>0</v>
      </c>
    </row>
    <row r="81" spans="1:9" x14ac:dyDescent="0.25">
      <c r="A81" s="3">
        <v>79</v>
      </c>
      <c r="B81" s="4" t="s">
        <v>233</v>
      </c>
      <c r="C81" s="4" t="s">
        <v>234</v>
      </c>
      <c r="D81" s="4" t="s">
        <v>235</v>
      </c>
      <c r="E81" s="4" t="s">
        <v>237</v>
      </c>
      <c r="F81" s="4" t="s">
        <v>238</v>
      </c>
      <c r="G81" s="3">
        <v>400</v>
      </c>
      <c r="H81" s="3">
        <v>356</v>
      </c>
      <c r="I81" s="3">
        <v>0</v>
      </c>
    </row>
    <row r="82" spans="1:9" x14ac:dyDescent="0.25">
      <c r="A82" s="3">
        <v>80</v>
      </c>
      <c r="B82" s="4" t="s">
        <v>233</v>
      </c>
      <c r="C82" s="4" t="s">
        <v>234</v>
      </c>
      <c r="D82" s="4" t="s">
        <v>235</v>
      </c>
      <c r="E82" s="4" t="s">
        <v>239</v>
      </c>
      <c r="F82" s="4" t="s">
        <v>240</v>
      </c>
      <c r="G82" s="3">
        <v>250</v>
      </c>
      <c r="H82" s="3">
        <f>136.4+12</f>
        <v>148.4</v>
      </c>
      <c r="I82" s="3">
        <f>86.1-12</f>
        <v>74.099999999999994</v>
      </c>
    </row>
    <row r="83" spans="1:9" x14ac:dyDescent="0.25">
      <c r="A83" s="3">
        <v>81</v>
      </c>
      <c r="B83" s="4" t="s">
        <v>233</v>
      </c>
      <c r="C83" s="4" t="s">
        <v>234</v>
      </c>
      <c r="D83" s="4" t="s">
        <v>235</v>
      </c>
      <c r="E83" s="4" t="s">
        <v>241</v>
      </c>
      <c r="F83" s="4" t="s">
        <v>16</v>
      </c>
      <c r="G83" s="3">
        <v>250</v>
      </c>
      <c r="H83" s="3">
        <f>167.6+15+15+5</f>
        <v>202.6</v>
      </c>
      <c r="I83" s="3">
        <f>54.9-15-15-5</f>
        <v>19.899999999999999</v>
      </c>
    </row>
    <row r="84" spans="1:9" x14ac:dyDescent="0.25">
      <c r="A84" s="3">
        <v>82</v>
      </c>
      <c r="B84" s="4" t="s">
        <v>242</v>
      </c>
      <c r="C84" s="4" t="s">
        <v>234</v>
      </c>
      <c r="D84" s="4" t="s">
        <v>235</v>
      </c>
      <c r="E84" s="4" t="s">
        <v>243</v>
      </c>
      <c r="F84" s="4" t="s">
        <v>16</v>
      </c>
      <c r="G84" s="3">
        <v>250</v>
      </c>
      <c r="H84" s="3">
        <f>190.6+15</f>
        <v>205.6</v>
      </c>
      <c r="I84" s="3">
        <f>31.9-15</f>
        <v>16.899999999999999</v>
      </c>
    </row>
    <row r="85" spans="1:9" x14ac:dyDescent="0.25">
      <c r="A85" s="3">
        <v>83</v>
      </c>
      <c r="B85" s="4" t="s">
        <v>244</v>
      </c>
      <c r="C85" s="4" t="s">
        <v>234</v>
      </c>
      <c r="D85" s="4" t="s">
        <v>235</v>
      </c>
      <c r="E85" s="4" t="s">
        <v>245</v>
      </c>
      <c r="F85" s="4" t="s">
        <v>246</v>
      </c>
      <c r="G85" s="3">
        <v>160</v>
      </c>
      <c r="H85" s="3">
        <v>142.4</v>
      </c>
      <c r="I85" s="3">
        <v>0</v>
      </c>
    </row>
    <row r="86" spans="1:9" x14ac:dyDescent="0.25">
      <c r="A86" s="3">
        <v>84</v>
      </c>
      <c r="B86" s="4" t="s">
        <v>244</v>
      </c>
      <c r="C86" s="4" t="s">
        <v>234</v>
      </c>
      <c r="D86" s="4" t="s">
        <v>235</v>
      </c>
      <c r="E86" s="4" t="s">
        <v>247</v>
      </c>
      <c r="F86" s="4" t="s">
        <v>248</v>
      </c>
      <c r="G86" s="3">
        <v>180</v>
      </c>
      <c r="H86" s="3">
        <f>112.1+15</f>
        <v>127.1</v>
      </c>
      <c r="I86" s="3">
        <f>48.1-15</f>
        <v>33.1</v>
      </c>
    </row>
    <row r="87" spans="1:9" x14ac:dyDescent="0.25">
      <c r="A87" s="3">
        <v>85</v>
      </c>
      <c r="B87" s="4" t="s">
        <v>249</v>
      </c>
      <c r="C87" s="4" t="s">
        <v>234</v>
      </c>
      <c r="D87" s="4" t="s">
        <v>235</v>
      </c>
      <c r="E87" s="4" t="s">
        <v>250</v>
      </c>
      <c r="F87" s="4" t="s">
        <v>251</v>
      </c>
      <c r="G87" s="3">
        <v>400</v>
      </c>
      <c r="H87" s="3">
        <f>289.1+12+15</f>
        <v>316.10000000000002</v>
      </c>
      <c r="I87" s="3">
        <f>66.9-12-15</f>
        <v>39.900000000000006</v>
      </c>
    </row>
    <row r="88" spans="1:9" x14ac:dyDescent="0.25">
      <c r="A88" s="3">
        <v>86</v>
      </c>
      <c r="B88" s="4" t="s">
        <v>252</v>
      </c>
      <c r="C88" s="4" t="s">
        <v>234</v>
      </c>
      <c r="D88" s="4" t="s">
        <v>235</v>
      </c>
      <c r="E88" s="4" t="s">
        <v>253</v>
      </c>
      <c r="F88" s="4" t="s">
        <v>16</v>
      </c>
      <c r="G88" s="3">
        <v>250</v>
      </c>
      <c r="H88" s="3">
        <f>69.4+15</f>
        <v>84.4</v>
      </c>
      <c r="I88" s="3">
        <f>153.1-15</f>
        <v>138.1</v>
      </c>
    </row>
    <row r="89" spans="1:9" x14ac:dyDescent="0.25">
      <c r="A89" s="3">
        <v>87</v>
      </c>
      <c r="B89" s="4" t="s">
        <v>254</v>
      </c>
      <c r="C89" s="4" t="s">
        <v>234</v>
      </c>
      <c r="D89" s="4" t="s">
        <v>255</v>
      </c>
      <c r="E89" s="4" t="s">
        <v>256</v>
      </c>
      <c r="F89" s="4" t="s">
        <v>257</v>
      </c>
      <c r="G89" s="3" t="s">
        <v>258</v>
      </c>
      <c r="H89" s="3">
        <v>270.60000000000002</v>
      </c>
      <c r="I89" s="3">
        <v>174.4</v>
      </c>
    </row>
    <row r="90" spans="1:9" x14ac:dyDescent="0.25">
      <c r="A90" s="3">
        <v>88</v>
      </c>
      <c r="B90" s="4" t="s">
        <v>254</v>
      </c>
      <c r="C90" s="4" t="s">
        <v>234</v>
      </c>
      <c r="D90" s="4" t="s">
        <v>255</v>
      </c>
      <c r="E90" s="4" t="s">
        <v>259</v>
      </c>
      <c r="F90" s="4" t="s">
        <v>260</v>
      </c>
      <c r="G90" s="3" t="s">
        <v>127</v>
      </c>
      <c r="H90" s="3">
        <v>608.29999999999995</v>
      </c>
      <c r="I90" s="3">
        <v>103.7</v>
      </c>
    </row>
    <row r="91" spans="1:9" x14ac:dyDescent="0.25">
      <c r="A91" s="3">
        <v>89</v>
      </c>
      <c r="B91" s="4" t="s">
        <v>254</v>
      </c>
      <c r="C91" s="4" t="s">
        <v>234</v>
      </c>
      <c r="D91" s="4" t="s">
        <v>255</v>
      </c>
      <c r="E91" s="4" t="s">
        <v>261</v>
      </c>
      <c r="F91" s="4" t="s">
        <v>262</v>
      </c>
      <c r="G91" s="3" t="s">
        <v>258</v>
      </c>
      <c r="H91" s="3">
        <v>445</v>
      </c>
      <c r="I91" s="3">
        <v>0</v>
      </c>
    </row>
    <row r="92" spans="1:9" ht="31.5" x14ac:dyDescent="0.25">
      <c r="A92" s="3">
        <v>90</v>
      </c>
      <c r="B92" s="5" t="s">
        <v>254</v>
      </c>
      <c r="C92" s="5" t="s">
        <v>234</v>
      </c>
      <c r="D92" s="5" t="s">
        <v>263</v>
      </c>
      <c r="E92" s="5" t="s">
        <v>264</v>
      </c>
      <c r="F92" s="10" t="s">
        <v>265</v>
      </c>
      <c r="G92" s="8" t="s">
        <v>266</v>
      </c>
      <c r="H92" s="9">
        <v>222.5</v>
      </c>
      <c r="I92" s="9">
        <v>0</v>
      </c>
    </row>
    <row r="93" spans="1:9" x14ac:dyDescent="0.25">
      <c r="A93" s="3">
        <v>91</v>
      </c>
      <c r="B93" s="4" t="s">
        <v>254</v>
      </c>
      <c r="C93" s="4" t="s">
        <v>234</v>
      </c>
      <c r="D93" s="4" t="s">
        <v>263</v>
      </c>
      <c r="E93" s="4" t="s">
        <v>267</v>
      </c>
      <c r="F93" s="4" t="s">
        <v>268</v>
      </c>
      <c r="G93" s="3" t="s">
        <v>258</v>
      </c>
      <c r="H93" s="3">
        <v>318.5</v>
      </c>
      <c r="I93" s="3">
        <v>126.5</v>
      </c>
    </row>
    <row r="94" spans="1:9" x14ac:dyDescent="0.25">
      <c r="A94" s="3">
        <v>92</v>
      </c>
      <c r="B94" s="4" t="s">
        <v>254</v>
      </c>
      <c r="C94" s="4" t="s">
        <v>234</v>
      </c>
      <c r="D94" s="4" t="s">
        <v>255</v>
      </c>
      <c r="E94" s="4" t="s">
        <v>269</v>
      </c>
      <c r="F94" s="4" t="s">
        <v>270</v>
      </c>
      <c r="G94" s="3" t="s">
        <v>271</v>
      </c>
      <c r="H94" s="3">
        <v>712</v>
      </c>
      <c r="I94" s="3">
        <v>0</v>
      </c>
    </row>
    <row r="95" spans="1:9" x14ac:dyDescent="0.25">
      <c r="A95" s="3">
        <v>93</v>
      </c>
      <c r="B95" s="4" t="s">
        <v>254</v>
      </c>
      <c r="C95" s="4" t="s">
        <v>234</v>
      </c>
      <c r="D95" s="4" t="s">
        <v>255</v>
      </c>
      <c r="E95" s="4" t="s">
        <v>272</v>
      </c>
      <c r="F95" s="4" t="s">
        <v>273</v>
      </c>
      <c r="G95" s="3" t="s">
        <v>271</v>
      </c>
      <c r="H95" s="3">
        <f>223.4+15</f>
        <v>238.4</v>
      </c>
      <c r="I95" s="3">
        <f>488.6-15</f>
        <v>473.6</v>
      </c>
    </row>
    <row r="96" spans="1:9" x14ac:dyDescent="0.25">
      <c r="A96" s="3">
        <v>94</v>
      </c>
      <c r="B96" s="4" t="s">
        <v>254</v>
      </c>
      <c r="C96" s="4" t="s">
        <v>234</v>
      </c>
      <c r="D96" s="4" t="s">
        <v>274</v>
      </c>
      <c r="E96" s="4" t="s">
        <v>275</v>
      </c>
      <c r="F96" s="4" t="s">
        <v>276</v>
      </c>
      <c r="G96" s="3">
        <v>250</v>
      </c>
      <c r="H96" s="3">
        <f>87.9+15+15</f>
        <v>117.9</v>
      </c>
      <c r="I96" s="3">
        <f>134.6-15-15</f>
        <v>104.6</v>
      </c>
    </row>
    <row r="97" spans="1:9" x14ac:dyDescent="0.25">
      <c r="A97" s="3">
        <v>95</v>
      </c>
      <c r="B97" s="4" t="s">
        <v>277</v>
      </c>
      <c r="C97" s="4" t="s">
        <v>234</v>
      </c>
      <c r="D97" s="4" t="s">
        <v>278</v>
      </c>
      <c r="E97" s="4" t="s">
        <v>279</v>
      </c>
      <c r="F97" s="4" t="s">
        <v>277</v>
      </c>
      <c r="G97" s="3">
        <v>160</v>
      </c>
      <c r="H97" s="3">
        <f>117.1+15+10.3</f>
        <v>142.4</v>
      </c>
      <c r="I97" s="3">
        <v>0</v>
      </c>
    </row>
    <row r="98" spans="1:9" x14ac:dyDescent="0.25">
      <c r="A98" s="3">
        <v>96</v>
      </c>
      <c r="B98" s="4" t="s">
        <v>280</v>
      </c>
      <c r="C98" s="4" t="s">
        <v>140</v>
      </c>
      <c r="D98" s="4" t="s">
        <v>281</v>
      </c>
      <c r="E98" s="4" t="s">
        <v>282</v>
      </c>
      <c r="F98" s="4" t="s">
        <v>283</v>
      </c>
      <c r="G98" s="3">
        <v>250</v>
      </c>
      <c r="H98" s="3">
        <v>222.5</v>
      </c>
      <c r="I98" s="3">
        <v>0</v>
      </c>
    </row>
    <row r="99" spans="1:9" x14ac:dyDescent="0.25">
      <c r="A99" s="3">
        <v>97</v>
      </c>
      <c r="B99" s="4" t="s">
        <v>280</v>
      </c>
      <c r="C99" s="4" t="s">
        <v>140</v>
      </c>
      <c r="D99" s="4" t="s">
        <v>211</v>
      </c>
      <c r="E99" s="4" t="s">
        <v>284</v>
      </c>
      <c r="F99" s="4" t="s">
        <v>285</v>
      </c>
      <c r="G99" s="3">
        <v>25</v>
      </c>
      <c r="H99" s="3">
        <v>12.25</v>
      </c>
      <c r="I99" s="3">
        <v>10</v>
      </c>
    </row>
    <row r="100" spans="1:9" x14ac:dyDescent="0.25">
      <c r="A100" s="3">
        <v>98</v>
      </c>
      <c r="B100" s="4" t="s">
        <v>286</v>
      </c>
      <c r="C100" s="4" t="s">
        <v>287</v>
      </c>
      <c r="D100" s="4" t="s">
        <v>288</v>
      </c>
      <c r="E100" s="4" t="s">
        <v>289</v>
      </c>
      <c r="F100" s="4" t="s">
        <v>290</v>
      </c>
      <c r="G100" s="3">
        <v>250</v>
      </c>
      <c r="H100" s="3">
        <v>12.6</v>
      </c>
      <c r="I100" s="3">
        <v>209.9</v>
      </c>
    </row>
    <row r="101" spans="1:9" x14ac:dyDescent="0.25">
      <c r="A101" s="3">
        <v>99</v>
      </c>
      <c r="B101" s="4" t="s">
        <v>291</v>
      </c>
      <c r="C101" s="4" t="s">
        <v>100</v>
      </c>
      <c r="D101" s="4" t="s">
        <v>101</v>
      </c>
      <c r="E101" s="4" t="s">
        <v>292</v>
      </c>
      <c r="F101" s="4" t="s">
        <v>293</v>
      </c>
      <c r="G101" s="3">
        <v>250</v>
      </c>
      <c r="H101" s="3">
        <v>222.5</v>
      </c>
      <c r="I101" s="3">
        <v>0</v>
      </c>
    </row>
    <row r="102" spans="1:9" x14ac:dyDescent="0.25">
      <c r="A102" s="3">
        <v>100</v>
      </c>
      <c r="B102" s="4" t="s">
        <v>286</v>
      </c>
      <c r="C102" s="4" t="s">
        <v>287</v>
      </c>
      <c r="D102" s="4" t="s">
        <v>288</v>
      </c>
      <c r="E102" s="4" t="s">
        <v>294</v>
      </c>
      <c r="F102" s="4" t="s">
        <v>286</v>
      </c>
      <c r="G102" s="3">
        <v>63</v>
      </c>
      <c r="H102" s="3">
        <v>41.1</v>
      </c>
      <c r="I102" s="3">
        <v>15</v>
      </c>
    </row>
    <row r="103" spans="1:9" x14ac:dyDescent="0.25">
      <c r="A103" s="3">
        <v>101</v>
      </c>
      <c r="B103" s="4" t="s">
        <v>295</v>
      </c>
      <c r="C103" s="4" t="s">
        <v>296</v>
      </c>
      <c r="D103" s="4" t="s">
        <v>297</v>
      </c>
      <c r="E103" s="4" t="s">
        <v>298</v>
      </c>
      <c r="F103" s="4" t="s">
        <v>299</v>
      </c>
      <c r="G103" s="3">
        <v>250</v>
      </c>
      <c r="H103" s="3">
        <v>123.5</v>
      </c>
      <c r="I103" s="3">
        <v>99</v>
      </c>
    </row>
    <row r="104" spans="1:9" x14ac:dyDescent="0.25">
      <c r="A104" s="3">
        <v>102</v>
      </c>
      <c r="B104" s="4" t="s">
        <v>295</v>
      </c>
      <c r="C104" s="4" t="s">
        <v>296</v>
      </c>
      <c r="D104" s="4" t="s">
        <v>297</v>
      </c>
      <c r="E104" s="4" t="s">
        <v>300</v>
      </c>
      <c r="F104" s="4" t="s">
        <v>301</v>
      </c>
      <c r="G104" s="3">
        <v>160</v>
      </c>
      <c r="H104" s="3">
        <v>117.4</v>
      </c>
      <c r="I104" s="3">
        <v>25</v>
      </c>
    </row>
    <row r="105" spans="1:9" x14ac:dyDescent="0.25">
      <c r="A105" s="3">
        <v>103</v>
      </c>
      <c r="B105" s="4" t="s">
        <v>295</v>
      </c>
      <c r="C105" s="4" t="s">
        <v>95</v>
      </c>
      <c r="D105" s="4" t="s">
        <v>302</v>
      </c>
      <c r="E105" s="4" t="s">
        <v>303</v>
      </c>
      <c r="F105" s="4" t="s">
        <v>304</v>
      </c>
      <c r="G105" s="3">
        <v>160</v>
      </c>
      <c r="H105" s="3">
        <v>127.4</v>
      </c>
      <c r="I105" s="3">
        <v>15</v>
      </c>
    </row>
    <row r="106" spans="1:9" x14ac:dyDescent="0.25">
      <c r="A106" s="3">
        <v>104</v>
      </c>
      <c r="B106" s="4" t="s">
        <v>295</v>
      </c>
      <c r="C106" s="4" t="s">
        <v>296</v>
      </c>
      <c r="D106" s="4" t="s">
        <v>297</v>
      </c>
      <c r="E106" s="4" t="s">
        <v>305</v>
      </c>
      <c r="F106" s="4" t="s">
        <v>306</v>
      </c>
      <c r="G106" s="3" t="s">
        <v>307</v>
      </c>
      <c r="H106" s="3">
        <v>445</v>
      </c>
      <c r="I106" s="3">
        <v>0</v>
      </c>
    </row>
    <row r="107" spans="1:9" x14ac:dyDescent="0.25">
      <c r="A107" s="3">
        <v>105</v>
      </c>
      <c r="B107" s="4" t="s">
        <v>308</v>
      </c>
      <c r="C107" s="4" t="s">
        <v>52</v>
      </c>
      <c r="D107" s="4" t="s">
        <v>53</v>
      </c>
      <c r="E107" s="4" t="s">
        <v>309</v>
      </c>
      <c r="F107" s="4" t="s">
        <v>308</v>
      </c>
      <c r="G107" s="3">
        <v>63</v>
      </c>
      <c r="H107" s="3">
        <v>56.1</v>
      </c>
      <c r="I107" s="3">
        <v>0</v>
      </c>
    </row>
    <row r="108" spans="1:9" x14ac:dyDescent="0.25">
      <c r="A108" s="3">
        <v>106</v>
      </c>
      <c r="B108" s="4" t="s">
        <v>310</v>
      </c>
      <c r="C108" s="4" t="s">
        <v>111</v>
      </c>
      <c r="D108" s="4" t="s">
        <v>112</v>
      </c>
      <c r="E108" s="4" t="s">
        <v>311</v>
      </c>
      <c r="F108" s="4" t="s">
        <v>312</v>
      </c>
      <c r="G108" s="3">
        <v>25</v>
      </c>
      <c r="H108" s="3">
        <v>22.25</v>
      </c>
      <c r="I108" s="3">
        <v>0</v>
      </c>
    </row>
    <row r="109" spans="1:9" x14ac:dyDescent="0.25">
      <c r="A109" s="3">
        <v>107</v>
      </c>
      <c r="B109" s="4" t="s">
        <v>313</v>
      </c>
      <c r="C109" s="4" t="s">
        <v>111</v>
      </c>
      <c r="D109" s="4" t="s">
        <v>12</v>
      </c>
      <c r="E109" s="4" t="s">
        <v>314</v>
      </c>
      <c r="F109" s="4" t="s">
        <v>313</v>
      </c>
      <c r="G109" s="3">
        <v>40</v>
      </c>
      <c r="H109" s="3">
        <v>35.6</v>
      </c>
      <c r="I109" s="3">
        <v>0</v>
      </c>
    </row>
    <row r="110" spans="1:9" x14ac:dyDescent="0.25">
      <c r="A110" s="3">
        <v>108</v>
      </c>
      <c r="B110" s="4" t="s">
        <v>313</v>
      </c>
      <c r="C110" s="4" t="s">
        <v>111</v>
      </c>
      <c r="D110" s="4" t="s">
        <v>12</v>
      </c>
      <c r="E110" s="4" t="s">
        <v>315</v>
      </c>
      <c r="F110" s="4" t="s">
        <v>313</v>
      </c>
      <c r="G110" s="3">
        <v>40</v>
      </c>
      <c r="H110" s="3">
        <v>35.6</v>
      </c>
      <c r="I110" s="3">
        <v>0</v>
      </c>
    </row>
    <row r="111" spans="1:9" x14ac:dyDescent="0.25">
      <c r="A111" s="3">
        <v>109</v>
      </c>
      <c r="B111" s="4" t="s">
        <v>316</v>
      </c>
      <c r="C111" s="4" t="s">
        <v>317</v>
      </c>
      <c r="D111" s="4" t="s">
        <v>318</v>
      </c>
      <c r="E111" s="4" t="s">
        <v>319</v>
      </c>
      <c r="F111" s="4" t="s">
        <v>320</v>
      </c>
      <c r="G111" s="3">
        <v>630</v>
      </c>
      <c r="H111" s="3">
        <v>560.70000000000005</v>
      </c>
      <c r="I111" s="3">
        <v>0</v>
      </c>
    </row>
    <row r="112" spans="1:9" x14ac:dyDescent="0.25">
      <c r="A112" s="3">
        <v>110</v>
      </c>
      <c r="B112" s="4" t="s">
        <v>316</v>
      </c>
      <c r="C112" s="4" t="s">
        <v>317</v>
      </c>
      <c r="D112" s="4" t="s">
        <v>321</v>
      </c>
      <c r="E112" s="4" t="s">
        <v>319</v>
      </c>
      <c r="F112" s="4" t="s">
        <v>322</v>
      </c>
      <c r="G112" s="3">
        <v>630</v>
      </c>
      <c r="H112" s="3">
        <v>560.70000000000005</v>
      </c>
      <c r="I112" s="3">
        <v>0</v>
      </c>
    </row>
    <row r="113" spans="1:9" x14ac:dyDescent="0.25">
      <c r="A113" s="3">
        <v>111</v>
      </c>
      <c r="B113" s="4" t="s">
        <v>316</v>
      </c>
      <c r="C113" s="4" t="s">
        <v>317</v>
      </c>
      <c r="D113" s="4" t="s">
        <v>323</v>
      </c>
      <c r="E113" s="4" t="s">
        <v>324</v>
      </c>
      <c r="F113" s="4" t="s">
        <v>325</v>
      </c>
      <c r="G113" s="3">
        <v>100</v>
      </c>
      <c r="H113" s="3">
        <v>89</v>
      </c>
      <c r="I113" s="3">
        <v>0</v>
      </c>
    </row>
    <row r="114" spans="1:9" x14ac:dyDescent="0.25">
      <c r="A114" s="3">
        <v>112</v>
      </c>
      <c r="B114" s="4" t="s">
        <v>316</v>
      </c>
      <c r="C114" s="4" t="s">
        <v>317</v>
      </c>
      <c r="D114" s="4" t="s">
        <v>323</v>
      </c>
      <c r="E114" s="4" t="s">
        <v>326</v>
      </c>
      <c r="F114" s="4" t="s">
        <v>327</v>
      </c>
      <c r="G114" s="3">
        <v>400</v>
      </c>
      <c r="H114" s="3">
        <v>356</v>
      </c>
      <c r="I114" s="3">
        <v>0</v>
      </c>
    </row>
    <row r="115" spans="1:9" x14ac:dyDescent="0.25">
      <c r="A115" s="3">
        <v>113</v>
      </c>
      <c r="B115" s="4" t="s">
        <v>316</v>
      </c>
      <c r="C115" s="4" t="s">
        <v>317</v>
      </c>
      <c r="D115" s="4" t="s">
        <v>323</v>
      </c>
      <c r="E115" s="4" t="s">
        <v>328</v>
      </c>
      <c r="F115" s="4" t="s">
        <v>329</v>
      </c>
      <c r="G115" s="3">
        <v>100</v>
      </c>
      <c r="H115" s="3">
        <v>89</v>
      </c>
      <c r="I115" s="3">
        <v>0</v>
      </c>
    </row>
    <row r="116" spans="1:9" x14ac:dyDescent="0.25">
      <c r="A116" s="3">
        <v>114</v>
      </c>
      <c r="B116" s="4" t="s">
        <v>316</v>
      </c>
      <c r="C116" s="4" t="s">
        <v>317</v>
      </c>
      <c r="D116" s="4" t="s">
        <v>323</v>
      </c>
      <c r="E116" s="4" t="s">
        <v>330</v>
      </c>
      <c r="F116" s="4" t="s">
        <v>331</v>
      </c>
      <c r="G116" s="3">
        <v>100</v>
      </c>
      <c r="H116" s="3">
        <v>89</v>
      </c>
      <c r="I116" s="3">
        <v>0</v>
      </c>
    </row>
    <row r="117" spans="1:9" x14ac:dyDescent="0.25">
      <c r="A117" s="3">
        <v>115</v>
      </c>
      <c r="B117" s="4" t="s">
        <v>316</v>
      </c>
      <c r="C117" s="4" t="s">
        <v>317</v>
      </c>
      <c r="D117" s="4" t="s">
        <v>323</v>
      </c>
      <c r="E117" s="4" t="s">
        <v>332</v>
      </c>
      <c r="F117" s="4" t="s">
        <v>333</v>
      </c>
      <c r="G117" s="3">
        <v>100</v>
      </c>
      <c r="H117" s="3">
        <v>89</v>
      </c>
      <c r="I117" s="3">
        <v>0</v>
      </c>
    </row>
    <row r="118" spans="1:9" x14ac:dyDescent="0.25">
      <c r="A118" s="3">
        <v>116</v>
      </c>
      <c r="B118" s="4" t="s">
        <v>316</v>
      </c>
      <c r="C118" s="4" t="s">
        <v>317</v>
      </c>
      <c r="D118" s="4" t="s">
        <v>323</v>
      </c>
      <c r="E118" s="4" t="s">
        <v>334</v>
      </c>
      <c r="F118" s="4" t="s">
        <v>335</v>
      </c>
      <c r="G118" s="3">
        <v>100</v>
      </c>
      <c r="H118" s="3">
        <v>89</v>
      </c>
      <c r="I118" s="3">
        <v>0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opLeftCell="A58" workbookViewId="0">
      <selection activeCell="A58" sqref="A1:XFD1048576"/>
    </sheetView>
  </sheetViews>
  <sheetFormatPr defaultColWidth="9.140625" defaultRowHeight="15.75" x14ac:dyDescent="0.25"/>
  <cols>
    <col min="1" max="1" width="5.85546875" style="1" customWidth="1"/>
    <col min="2" max="2" width="17.8554687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4.28515625" style="1" customWidth="1"/>
    <col min="7" max="7" width="10.5703125" style="1" customWidth="1"/>
    <col min="8" max="8" width="9.140625" style="1"/>
    <col min="9" max="9" width="11.140625" style="1" customWidth="1"/>
    <col min="10" max="16384" width="9.140625" style="1"/>
  </cols>
  <sheetData>
    <row r="1" spans="1:9" ht="36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17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25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 x14ac:dyDescent="0.25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 x14ac:dyDescent="0.25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f>125.9+15</f>
        <v>140.9</v>
      </c>
      <c r="I5" s="3">
        <f>16.5-15</f>
        <v>1.5</v>
      </c>
    </row>
    <row r="6" spans="1:9" x14ac:dyDescent="0.25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f>326+15</f>
        <v>341</v>
      </c>
      <c r="I6" s="3">
        <f>30-15</f>
        <v>15</v>
      </c>
    </row>
    <row r="7" spans="1:9" x14ac:dyDescent="0.25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 x14ac:dyDescent="0.25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 x14ac:dyDescent="0.25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 x14ac:dyDescent="0.25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 x14ac:dyDescent="0.25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 x14ac:dyDescent="0.25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171.7+15+15+15</f>
        <v>216.7</v>
      </c>
      <c r="I12" s="3">
        <f>50.8-15-15-15</f>
        <v>5.7999999999999972</v>
      </c>
    </row>
    <row r="13" spans="1:9" x14ac:dyDescent="0.25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 x14ac:dyDescent="0.25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 x14ac:dyDescent="0.25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55</v>
      </c>
      <c r="G15" s="3" t="s">
        <v>56</v>
      </c>
      <c r="H15" s="3">
        <f>682.5+15</f>
        <v>697.5</v>
      </c>
      <c r="I15" s="3">
        <f>438.9-15</f>
        <v>423.9</v>
      </c>
    </row>
    <row r="16" spans="1:9" x14ac:dyDescent="0.25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 x14ac:dyDescent="0.25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 x14ac:dyDescent="0.25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 x14ac:dyDescent="0.25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f>377.6+15</f>
        <v>392.6</v>
      </c>
      <c r="I19" s="3">
        <f>183.1-15</f>
        <v>168.1</v>
      </c>
    </row>
    <row r="20" spans="1:9" x14ac:dyDescent="0.25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f>47.9+5</f>
        <v>52.9</v>
      </c>
      <c r="I20" s="3">
        <f>41.1-5</f>
        <v>36.1</v>
      </c>
    </row>
    <row r="21" spans="1:9" x14ac:dyDescent="0.25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89</v>
      </c>
      <c r="I21" s="3">
        <v>0</v>
      </c>
    </row>
    <row r="22" spans="1:9" x14ac:dyDescent="0.25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 x14ac:dyDescent="0.25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 x14ac:dyDescent="0.25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 x14ac:dyDescent="0.25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 x14ac:dyDescent="0.25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222.5</v>
      </c>
      <c r="I26" s="3">
        <v>0</v>
      </c>
    </row>
    <row r="27" spans="1:9" x14ac:dyDescent="0.25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 x14ac:dyDescent="0.25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222.5</v>
      </c>
      <c r="I28" s="3">
        <v>0</v>
      </c>
    </row>
    <row r="29" spans="1:9" x14ac:dyDescent="0.25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 x14ac:dyDescent="0.25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 x14ac:dyDescent="0.25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202.7+15+15+3</f>
        <v>235.7</v>
      </c>
      <c r="I31" s="3">
        <f>153.3-15-15-3</f>
        <v>120.30000000000001</v>
      </c>
    </row>
    <row r="32" spans="1:9" x14ac:dyDescent="0.25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 x14ac:dyDescent="0.25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 x14ac:dyDescent="0.25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 x14ac:dyDescent="0.25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 x14ac:dyDescent="0.25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 x14ac:dyDescent="0.25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 x14ac:dyDescent="0.25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 x14ac:dyDescent="0.25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 x14ac:dyDescent="0.25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 x14ac:dyDescent="0.25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158.2+15+10</f>
        <v>183.2</v>
      </c>
      <c r="I41" s="3">
        <f>64.3-15-10</f>
        <v>39.299999999999997</v>
      </c>
    </row>
    <row r="42" spans="1:9" x14ac:dyDescent="0.25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 x14ac:dyDescent="0.25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 x14ac:dyDescent="0.25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 x14ac:dyDescent="0.25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 x14ac:dyDescent="0.25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 x14ac:dyDescent="0.25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 x14ac:dyDescent="0.25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 x14ac:dyDescent="0.25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 x14ac:dyDescent="0.25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5" x14ac:dyDescent="0.25">
      <c r="A51" s="3">
        <v>49</v>
      </c>
      <c r="B51" s="5" t="s">
        <v>154</v>
      </c>
      <c r="C51" s="11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 x14ac:dyDescent="0.25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 x14ac:dyDescent="0.25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 x14ac:dyDescent="0.25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 x14ac:dyDescent="0.25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 x14ac:dyDescent="0.25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 x14ac:dyDescent="0.25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 x14ac:dyDescent="0.25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v>498.9</v>
      </c>
      <c r="I58" s="3">
        <v>213.1</v>
      </c>
    </row>
    <row r="59" spans="1:9" x14ac:dyDescent="0.25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 x14ac:dyDescent="0.25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f>96.2+20+5+15</f>
        <v>136.19999999999999</v>
      </c>
      <c r="I60" s="3">
        <f>259.8-20-5-15</f>
        <v>219.8</v>
      </c>
    </row>
    <row r="61" spans="1:9" x14ac:dyDescent="0.25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v>196.4</v>
      </c>
      <c r="I61" s="3">
        <v>26.1</v>
      </c>
    </row>
    <row r="62" spans="1:9" x14ac:dyDescent="0.25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v>203.9</v>
      </c>
      <c r="I62" s="3">
        <v>152.1</v>
      </c>
    </row>
    <row r="63" spans="1:9" x14ac:dyDescent="0.25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v>22.25</v>
      </c>
      <c r="I63" s="3">
        <v>0</v>
      </c>
    </row>
    <row r="64" spans="1:9" x14ac:dyDescent="0.25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 x14ac:dyDescent="0.25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 x14ac:dyDescent="0.25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f>200+15</f>
        <v>215</v>
      </c>
      <c r="I66" s="3">
        <f>690-15</f>
        <v>675</v>
      </c>
    </row>
    <row r="67" spans="1:9" x14ac:dyDescent="0.25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 x14ac:dyDescent="0.25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v>59</v>
      </c>
      <c r="I68" s="3">
        <v>163.5</v>
      </c>
    </row>
    <row r="69" spans="1:9" x14ac:dyDescent="0.25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 x14ac:dyDescent="0.25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f>149.5+15+15+15+15</f>
        <v>209.5</v>
      </c>
      <c r="I70" s="3">
        <f>73-15-15-15-15</f>
        <v>13</v>
      </c>
    </row>
    <row r="71" spans="1:9" x14ac:dyDescent="0.25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 x14ac:dyDescent="0.25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 x14ac:dyDescent="0.25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 x14ac:dyDescent="0.25">
      <c r="A74" s="3">
        <v>72</v>
      </c>
      <c r="B74" s="4" t="s">
        <v>215</v>
      </c>
      <c r="C74" s="4" t="s">
        <v>140</v>
      </c>
      <c r="D74" s="4" t="s">
        <v>205</v>
      </c>
      <c r="E74" s="4" t="s">
        <v>216</v>
      </c>
      <c r="F74" s="4" t="s">
        <v>217</v>
      </c>
      <c r="G74" s="3">
        <v>100</v>
      </c>
      <c r="H74" s="3">
        <f>15+10+15</f>
        <v>40</v>
      </c>
      <c r="I74" s="3">
        <f>89-15-10-15</f>
        <v>49</v>
      </c>
    </row>
    <row r="75" spans="1:9" x14ac:dyDescent="0.25">
      <c r="A75" s="3">
        <v>73</v>
      </c>
      <c r="B75" s="4" t="s">
        <v>218</v>
      </c>
      <c r="C75" s="4" t="s">
        <v>219</v>
      </c>
      <c r="D75" s="4" t="s">
        <v>220</v>
      </c>
      <c r="E75" s="4" t="s">
        <v>221</v>
      </c>
      <c r="F75" s="4" t="s">
        <v>16</v>
      </c>
      <c r="G75" s="3">
        <v>160</v>
      </c>
      <c r="H75" s="3">
        <v>142.4</v>
      </c>
      <c r="I75" s="3">
        <v>0</v>
      </c>
    </row>
    <row r="76" spans="1:9" x14ac:dyDescent="0.25">
      <c r="A76" s="3">
        <v>74</v>
      </c>
      <c r="B76" s="4" t="s">
        <v>222</v>
      </c>
      <c r="C76" s="4" t="s">
        <v>219</v>
      </c>
      <c r="D76" s="4" t="s">
        <v>220</v>
      </c>
      <c r="E76" s="4" t="s">
        <v>223</v>
      </c>
      <c r="F76" s="4" t="s">
        <v>224</v>
      </c>
      <c r="G76" s="3">
        <v>100</v>
      </c>
      <c r="H76" s="3">
        <f>51+15</f>
        <v>66</v>
      </c>
      <c r="I76" s="3">
        <f>38-15</f>
        <v>23</v>
      </c>
    </row>
    <row r="77" spans="1:9" x14ac:dyDescent="0.25">
      <c r="A77" s="3">
        <v>75</v>
      </c>
      <c r="B77" s="4" t="s">
        <v>225</v>
      </c>
      <c r="C77" s="4" t="s">
        <v>219</v>
      </c>
      <c r="D77" s="4" t="s">
        <v>220</v>
      </c>
      <c r="E77" s="4" t="s">
        <v>226</v>
      </c>
      <c r="F77" s="4" t="s">
        <v>227</v>
      </c>
      <c r="G77" s="3">
        <v>250</v>
      </c>
      <c r="H77" s="3">
        <v>0</v>
      </c>
      <c r="I77" s="3">
        <v>222.5</v>
      </c>
    </row>
    <row r="78" spans="1:9" x14ac:dyDescent="0.25">
      <c r="A78" s="3">
        <v>76</v>
      </c>
      <c r="B78" s="4" t="s">
        <v>228</v>
      </c>
      <c r="C78" s="4" t="s">
        <v>140</v>
      </c>
      <c r="D78" s="4" t="s">
        <v>145</v>
      </c>
      <c r="E78" s="4" t="s">
        <v>229</v>
      </c>
      <c r="F78" s="4" t="s">
        <v>16</v>
      </c>
      <c r="G78" s="3">
        <v>250</v>
      </c>
      <c r="H78" s="3">
        <v>222.5</v>
      </c>
      <c r="I78" s="3">
        <v>0</v>
      </c>
    </row>
    <row r="79" spans="1:9" x14ac:dyDescent="0.25">
      <c r="A79" s="3">
        <v>77</v>
      </c>
      <c r="B79" s="4" t="s">
        <v>230</v>
      </c>
      <c r="C79" s="4" t="s">
        <v>219</v>
      </c>
      <c r="D79" s="4" t="s">
        <v>220</v>
      </c>
      <c r="E79" s="4" t="s">
        <v>231</v>
      </c>
      <c r="F79" s="4" t="s">
        <v>232</v>
      </c>
      <c r="G79" s="3">
        <v>250</v>
      </c>
      <c r="H79" s="3">
        <f>36.1+15+15+10+10+15+15+15+15</f>
        <v>146.1</v>
      </c>
      <c r="I79" s="3">
        <f>186.4-15-15-10-10-15-15-15-15</f>
        <v>76.400000000000006</v>
      </c>
    </row>
    <row r="80" spans="1:9" x14ac:dyDescent="0.25">
      <c r="A80" s="3">
        <v>78</v>
      </c>
      <c r="B80" s="4" t="s">
        <v>233</v>
      </c>
      <c r="C80" s="4" t="s">
        <v>234</v>
      </c>
      <c r="D80" s="4" t="s">
        <v>235</v>
      </c>
      <c r="E80" s="4" t="s">
        <v>236</v>
      </c>
      <c r="F80" s="4" t="s">
        <v>16</v>
      </c>
      <c r="G80" s="3">
        <v>400</v>
      </c>
      <c r="H80" s="3">
        <v>356</v>
      </c>
      <c r="I80" s="3">
        <v>0</v>
      </c>
    </row>
    <row r="81" spans="1:9" x14ac:dyDescent="0.25">
      <c r="A81" s="3">
        <v>79</v>
      </c>
      <c r="B81" s="4" t="s">
        <v>233</v>
      </c>
      <c r="C81" s="4" t="s">
        <v>234</v>
      </c>
      <c r="D81" s="4" t="s">
        <v>235</v>
      </c>
      <c r="E81" s="4" t="s">
        <v>237</v>
      </c>
      <c r="F81" s="4" t="s">
        <v>238</v>
      </c>
      <c r="G81" s="3">
        <v>400</v>
      </c>
      <c r="H81" s="3">
        <v>356</v>
      </c>
      <c r="I81" s="3">
        <v>0</v>
      </c>
    </row>
    <row r="82" spans="1:9" x14ac:dyDescent="0.25">
      <c r="A82" s="3">
        <v>80</v>
      </c>
      <c r="B82" s="4" t="s">
        <v>233</v>
      </c>
      <c r="C82" s="4" t="s">
        <v>234</v>
      </c>
      <c r="D82" s="4" t="s">
        <v>235</v>
      </c>
      <c r="E82" s="4" t="s">
        <v>239</v>
      </c>
      <c r="F82" s="4" t="s">
        <v>240</v>
      </c>
      <c r="G82" s="3">
        <v>250</v>
      </c>
      <c r="H82" s="3">
        <f>136.4+12</f>
        <v>148.4</v>
      </c>
      <c r="I82" s="3">
        <f>86.1-12</f>
        <v>74.099999999999994</v>
      </c>
    </row>
    <row r="83" spans="1:9" x14ac:dyDescent="0.25">
      <c r="A83" s="3">
        <v>81</v>
      </c>
      <c r="B83" s="4" t="s">
        <v>233</v>
      </c>
      <c r="C83" s="4" t="s">
        <v>234</v>
      </c>
      <c r="D83" s="4" t="s">
        <v>235</v>
      </c>
      <c r="E83" s="4" t="s">
        <v>241</v>
      </c>
      <c r="F83" s="4" t="s">
        <v>16</v>
      </c>
      <c r="G83" s="3">
        <v>250</v>
      </c>
      <c r="H83" s="3">
        <f>167.6+15+15+5+15+4.9</f>
        <v>222.5</v>
      </c>
      <c r="I83" s="3">
        <v>0</v>
      </c>
    </row>
    <row r="84" spans="1:9" x14ac:dyDescent="0.25">
      <c r="A84" s="3">
        <v>82</v>
      </c>
      <c r="B84" s="4" t="s">
        <v>242</v>
      </c>
      <c r="C84" s="4" t="s">
        <v>234</v>
      </c>
      <c r="D84" s="4" t="s">
        <v>235</v>
      </c>
      <c r="E84" s="4" t="s">
        <v>243</v>
      </c>
      <c r="F84" s="4" t="s">
        <v>16</v>
      </c>
      <c r="G84" s="3">
        <v>250</v>
      </c>
      <c r="H84" s="3">
        <f>190.6+15</f>
        <v>205.6</v>
      </c>
      <c r="I84" s="3">
        <f>31.9-15</f>
        <v>16.899999999999999</v>
      </c>
    </row>
    <row r="85" spans="1:9" x14ac:dyDescent="0.25">
      <c r="A85" s="3">
        <v>83</v>
      </c>
      <c r="B85" s="4" t="s">
        <v>244</v>
      </c>
      <c r="C85" s="4" t="s">
        <v>234</v>
      </c>
      <c r="D85" s="4" t="s">
        <v>235</v>
      </c>
      <c r="E85" s="4" t="s">
        <v>245</v>
      </c>
      <c r="F85" s="4" t="s">
        <v>246</v>
      </c>
      <c r="G85" s="3">
        <v>160</v>
      </c>
      <c r="H85" s="3">
        <v>142.4</v>
      </c>
      <c r="I85" s="3">
        <v>0</v>
      </c>
    </row>
    <row r="86" spans="1:9" x14ac:dyDescent="0.25">
      <c r="A86" s="3">
        <v>84</v>
      </c>
      <c r="B86" s="4" t="s">
        <v>244</v>
      </c>
      <c r="C86" s="4" t="s">
        <v>234</v>
      </c>
      <c r="D86" s="4" t="s">
        <v>235</v>
      </c>
      <c r="E86" s="4" t="s">
        <v>247</v>
      </c>
      <c r="F86" s="4" t="s">
        <v>248</v>
      </c>
      <c r="G86" s="3">
        <v>180</v>
      </c>
      <c r="H86" s="3">
        <f>112.1+15+10</f>
        <v>137.1</v>
      </c>
      <c r="I86" s="3">
        <f>48.1-15-10</f>
        <v>23.1</v>
      </c>
    </row>
    <row r="87" spans="1:9" x14ac:dyDescent="0.25">
      <c r="A87" s="3">
        <v>85</v>
      </c>
      <c r="B87" s="4" t="s">
        <v>249</v>
      </c>
      <c r="C87" s="4" t="s">
        <v>234</v>
      </c>
      <c r="D87" s="4" t="s">
        <v>235</v>
      </c>
      <c r="E87" s="4" t="s">
        <v>250</v>
      </c>
      <c r="F87" s="4" t="s">
        <v>251</v>
      </c>
      <c r="G87" s="3">
        <v>400</v>
      </c>
      <c r="H87" s="3">
        <f>289.1+12+15+10</f>
        <v>326.10000000000002</v>
      </c>
      <c r="I87" s="3">
        <f>66.9-12-15-10</f>
        <v>29.900000000000006</v>
      </c>
    </row>
    <row r="88" spans="1:9" x14ac:dyDescent="0.25">
      <c r="A88" s="3">
        <v>86</v>
      </c>
      <c r="B88" s="4" t="s">
        <v>252</v>
      </c>
      <c r="C88" s="4" t="s">
        <v>234</v>
      </c>
      <c r="D88" s="4" t="s">
        <v>235</v>
      </c>
      <c r="E88" s="4" t="s">
        <v>253</v>
      </c>
      <c r="F88" s="4" t="s">
        <v>16</v>
      </c>
      <c r="G88" s="3">
        <v>250</v>
      </c>
      <c r="H88" s="3">
        <f>69.4+15+15</f>
        <v>99.4</v>
      </c>
      <c r="I88" s="3">
        <f>153.1-15-15</f>
        <v>123.1</v>
      </c>
    </row>
    <row r="89" spans="1:9" x14ac:dyDescent="0.25">
      <c r="A89" s="3">
        <v>87</v>
      </c>
      <c r="B89" s="4" t="s">
        <v>254</v>
      </c>
      <c r="C89" s="4" t="s">
        <v>234</v>
      </c>
      <c r="D89" s="4" t="s">
        <v>255</v>
      </c>
      <c r="E89" s="4" t="s">
        <v>256</v>
      </c>
      <c r="F89" s="4" t="s">
        <v>257</v>
      </c>
      <c r="G89" s="3" t="s">
        <v>258</v>
      </c>
      <c r="H89" s="3">
        <v>270.60000000000002</v>
      </c>
      <c r="I89" s="3">
        <v>174.4</v>
      </c>
    </row>
    <row r="90" spans="1:9" x14ac:dyDescent="0.25">
      <c r="A90" s="3">
        <v>88</v>
      </c>
      <c r="B90" s="4" t="s">
        <v>254</v>
      </c>
      <c r="C90" s="4" t="s">
        <v>234</v>
      </c>
      <c r="D90" s="4" t="s">
        <v>255</v>
      </c>
      <c r="E90" s="4" t="s">
        <v>259</v>
      </c>
      <c r="F90" s="4" t="s">
        <v>260</v>
      </c>
      <c r="G90" s="3" t="s">
        <v>127</v>
      </c>
      <c r="H90" s="3">
        <v>608.29999999999995</v>
      </c>
      <c r="I90" s="3">
        <v>103.7</v>
      </c>
    </row>
    <row r="91" spans="1:9" x14ac:dyDescent="0.25">
      <c r="A91" s="3">
        <v>89</v>
      </c>
      <c r="B91" s="4" t="s">
        <v>254</v>
      </c>
      <c r="C91" s="4" t="s">
        <v>234</v>
      </c>
      <c r="D91" s="4" t="s">
        <v>255</v>
      </c>
      <c r="E91" s="4" t="s">
        <v>261</v>
      </c>
      <c r="F91" s="4" t="s">
        <v>262</v>
      </c>
      <c r="G91" s="3" t="s">
        <v>258</v>
      </c>
      <c r="H91" s="3">
        <v>445</v>
      </c>
      <c r="I91" s="3">
        <v>0</v>
      </c>
    </row>
    <row r="92" spans="1:9" ht="31.5" x14ac:dyDescent="0.25">
      <c r="A92" s="3">
        <v>90</v>
      </c>
      <c r="B92" s="5" t="s">
        <v>254</v>
      </c>
      <c r="C92" s="5" t="s">
        <v>234</v>
      </c>
      <c r="D92" s="5" t="s">
        <v>263</v>
      </c>
      <c r="E92" s="5" t="s">
        <v>264</v>
      </c>
      <c r="F92" s="10" t="s">
        <v>265</v>
      </c>
      <c r="G92" s="8" t="s">
        <v>266</v>
      </c>
      <c r="H92" s="9">
        <v>222.5</v>
      </c>
      <c r="I92" s="9">
        <v>0</v>
      </c>
    </row>
    <row r="93" spans="1:9" x14ac:dyDescent="0.25">
      <c r="A93" s="3">
        <v>91</v>
      </c>
      <c r="B93" s="4" t="s">
        <v>254</v>
      </c>
      <c r="C93" s="4" t="s">
        <v>234</v>
      </c>
      <c r="D93" s="4" t="s">
        <v>263</v>
      </c>
      <c r="E93" s="4" t="s">
        <v>267</v>
      </c>
      <c r="F93" s="4" t="s">
        <v>268</v>
      </c>
      <c r="G93" s="3" t="s">
        <v>258</v>
      </c>
      <c r="H93" s="3">
        <v>318.5</v>
      </c>
      <c r="I93" s="3">
        <v>126.5</v>
      </c>
    </row>
    <row r="94" spans="1:9" x14ac:dyDescent="0.25">
      <c r="A94" s="3">
        <v>92</v>
      </c>
      <c r="B94" s="4" t="s">
        <v>254</v>
      </c>
      <c r="C94" s="4" t="s">
        <v>234</v>
      </c>
      <c r="D94" s="4" t="s">
        <v>255</v>
      </c>
      <c r="E94" s="4" t="s">
        <v>269</v>
      </c>
      <c r="F94" s="4" t="s">
        <v>270</v>
      </c>
      <c r="G94" s="3" t="s">
        <v>271</v>
      </c>
      <c r="H94" s="3">
        <v>712</v>
      </c>
      <c r="I94" s="3">
        <v>0</v>
      </c>
    </row>
    <row r="95" spans="1:9" x14ac:dyDescent="0.25">
      <c r="A95" s="3">
        <v>93</v>
      </c>
      <c r="B95" s="4" t="s">
        <v>254</v>
      </c>
      <c r="C95" s="4" t="s">
        <v>234</v>
      </c>
      <c r="D95" s="4" t="s">
        <v>255</v>
      </c>
      <c r="E95" s="4" t="s">
        <v>272</v>
      </c>
      <c r="F95" s="4" t="s">
        <v>273</v>
      </c>
      <c r="G95" s="3" t="s">
        <v>271</v>
      </c>
      <c r="H95" s="3">
        <f>223.4+15</f>
        <v>238.4</v>
      </c>
      <c r="I95" s="3">
        <f>488.6-15</f>
        <v>473.6</v>
      </c>
    </row>
    <row r="96" spans="1:9" x14ac:dyDescent="0.25">
      <c r="A96" s="3">
        <v>94</v>
      </c>
      <c r="B96" s="4" t="s">
        <v>254</v>
      </c>
      <c r="C96" s="4" t="s">
        <v>234</v>
      </c>
      <c r="D96" s="4" t="s">
        <v>274</v>
      </c>
      <c r="E96" s="4" t="s">
        <v>275</v>
      </c>
      <c r="F96" s="4" t="s">
        <v>276</v>
      </c>
      <c r="G96" s="3">
        <v>250</v>
      </c>
      <c r="H96" s="3">
        <f>87.9+15+15+15+5+5+5+5+5+5+5</f>
        <v>167.9</v>
      </c>
      <c r="I96" s="3">
        <f>134.6-15-15-15-5-5-5-5-5-5-5</f>
        <v>54.599999999999994</v>
      </c>
    </row>
    <row r="97" spans="1:9" x14ac:dyDescent="0.25">
      <c r="A97" s="3">
        <v>95</v>
      </c>
      <c r="B97" s="4" t="s">
        <v>277</v>
      </c>
      <c r="C97" s="4" t="s">
        <v>234</v>
      </c>
      <c r="D97" s="4" t="s">
        <v>278</v>
      </c>
      <c r="E97" s="4" t="s">
        <v>279</v>
      </c>
      <c r="F97" s="4" t="s">
        <v>277</v>
      </c>
      <c r="G97" s="3">
        <v>160</v>
      </c>
      <c r="H97" s="3">
        <f>117.1+15+10.3</f>
        <v>142.4</v>
      </c>
      <c r="I97" s="3">
        <v>0</v>
      </c>
    </row>
    <row r="98" spans="1:9" x14ac:dyDescent="0.25">
      <c r="A98" s="3">
        <v>96</v>
      </c>
      <c r="B98" s="4" t="s">
        <v>280</v>
      </c>
      <c r="C98" s="4" t="s">
        <v>140</v>
      </c>
      <c r="D98" s="4" t="s">
        <v>281</v>
      </c>
      <c r="E98" s="4" t="s">
        <v>282</v>
      </c>
      <c r="F98" s="4" t="s">
        <v>283</v>
      </c>
      <c r="G98" s="3">
        <v>250</v>
      </c>
      <c r="H98" s="3">
        <v>222.5</v>
      </c>
      <c r="I98" s="3">
        <v>0</v>
      </c>
    </row>
    <row r="99" spans="1:9" x14ac:dyDescent="0.25">
      <c r="A99" s="3">
        <v>97</v>
      </c>
      <c r="B99" s="4" t="s">
        <v>280</v>
      </c>
      <c r="C99" s="4" t="s">
        <v>140</v>
      </c>
      <c r="D99" s="4" t="s">
        <v>211</v>
      </c>
      <c r="E99" s="4" t="s">
        <v>284</v>
      </c>
      <c r="F99" s="4" t="s">
        <v>285</v>
      </c>
      <c r="G99" s="3">
        <v>25</v>
      </c>
      <c r="H99" s="3">
        <v>12.25</v>
      </c>
      <c r="I99" s="3">
        <v>10</v>
      </c>
    </row>
    <row r="100" spans="1:9" x14ac:dyDescent="0.25">
      <c r="A100" s="3">
        <v>98</v>
      </c>
      <c r="B100" s="4" t="s">
        <v>286</v>
      </c>
      <c r="C100" s="4" t="s">
        <v>287</v>
      </c>
      <c r="D100" s="4" t="s">
        <v>288</v>
      </c>
      <c r="E100" s="4" t="s">
        <v>289</v>
      </c>
      <c r="F100" s="4" t="s">
        <v>290</v>
      </c>
      <c r="G100" s="3">
        <v>250</v>
      </c>
      <c r="H100" s="3">
        <v>12.6</v>
      </c>
      <c r="I100" s="3">
        <v>209.9</v>
      </c>
    </row>
    <row r="101" spans="1:9" x14ac:dyDescent="0.25">
      <c r="A101" s="3">
        <v>99</v>
      </c>
      <c r="B101" s="4" t="s">
        <v>291</v>
      </c>
      <c r="C101" s="4" t="s">
        <v>100</v>
      </c>
      <c r="D101" s="4" t="s">
        <v>101</v>
      </c>
      <c r="E101" s="4" t="s">
        <v>292</v>
      </c>
      <c r="F101" s="4" t="s">
        <v>293</v>
      </c>
      <c r="G101" s="3">
        <v>250</v>
      </c>
      <c r="H101" s="3">
        <v>222.5</v>
      </c>
      <c r="I101" s="3">
        <v>0</v>
      </c>
    </row>
    <row r="102" spans="1:9" x14ac:dyDescent="0.25">
      <c r="A102" s="3">
        <v>100</v>
      </c>
      <c r="B102" s="4" t="s">
        <v>286</v>
      </c>
      <c r="C102" s="4" t="s">
        <v>287</v>
      </c>
      <c r="D102" s="4" t="s">
        <v>288</v>
      </c>
      <c r="E102" s="4" t="s">
        <v>294</v>
      </c>
      <c r="F102" s="4" t="s">
        <v>286</v>
      </c>
      <c r="G102" s="3">
        <v>63</v>
      </c>
      <c r="H102" s="3">
        <v>41.1</v>
      </c>
      <c r="I102" s="3">
        <v>15</v>
      </c>
    </row>
    <row r="103" spans="1:9" x14ac:dyDescent="0.25">
      <c r="A103" s="3">
        <v>101</v>
      </c>
      <c r="B103" s="4" t="s">
        <v>295</v>
      </c>
      <c r="C103" s="4" t="s">
        <v>296</v>
      </c>
      <c r="D103" s="4" t="s">
        <v>297</v>
      </c>
      <c r="E103" s="4" t="s">
        <v>298</v>
      </c>
      <c r="F103" s="4" t="s">
        <v>299</v>
      </c>
      <c r="G103" s="3">
        <v>250</v>
      </c>
      <c r="H103" s="3">
        <v>123.5</v>
      </c>
      <c r="I103" s="3">
        <v>99</v>
      </c>
    </row>
    <row r="104" spans="1:9" x14ac:dyDescent="0.25">
      <c r="A104" s="3">
        <v>102</v>
      </c>
      <c r="B104" s="4" t="s">
        <v>295</v>
      </c>
      <c r="C104" s="4" t="s">
        <v>296</v>
      </c>
      <c r="D104" s="4" t="s">
        <v>297</v>
      </c>
      <c r="E104" s="4" t="s">
        <v>300</v>
      </c>
      <c r="F104" s="4" t="s">
        <v>301</v>
      </c>
      <c r="G104" s="3">
        <v>160</v>
      </c>
      <c r="H104" s="3">
        <v>117.4</v>
      </c>
      <c r="I104" s="3">
        <v>25</v>
      </c>
    </row>
    <row r="105" spans="1:9" x14ac:dyDescent="0.25">
      <c r="A105" s="3">
        <v>103</v>
      </c>
      <c r="B105" s="4" t="s">
        <v>295</v>
      </c>
      <c r="C105" s="4" t="s">
        <v>95</v>
      </c>
      <c r="D105" s="4" t="s">
        <v>302</v>
      </c>
      <c r="E105" s="4" t="s">
        <v>303</v>
      </c>
      <c r="F105" s="4" t="s">
        <v>304</v>
      </c>
      <c r="G105" s="3">
        <v>160</v>
      </c>
      <c r="H105" s="3">
        <v>127.4</v>
      </c>
      <c r="I105" s="3">
        <v>15</v>
      </c>
    </row>
    <row r="106" spans="1:9" x14ac:dyDescent="0.25">
      <c r="A106" s="3">
        <v>104</v>
      </c>
      <c r="B106" s="4" t="s">
        <v>295</v>
      </c>
      <c r="C106" s="4" t="s">
        <v>296</v>
      </c>
      <c r="D106" s="4" t="s">
        <v>297</v>
      </c>
      <c r="E106" s="4" t="s">
        <v>305</v>
      </c>
      <c r="F106" s="4" t="s">
        <v>306</v>
      </c>
      <c r="G106" s="3" t="s">
        <v>307</v>
      </c>
      <c r="H106" s="3">
        <v>445</v>
      </c>
      <c r="I106" s="3">
        <v>0</v>
      </c>
    </row>
    <row r="107" spans="1:9" x14ac:dyDescent="0.25">
      <c r="A107" s="3">
        <v>105</v>
      </c>
      <c r="B107" s="4" t="s">
        <v>308</v>
      </c>
      <c r="C107" s="4" t="s">
        <v>52</v>
      </c>
      <c r="D107" s="4" t="s">
        <v>53</v>
      </c>
      <c r="E107" s="4" t="s">
        <v>309</v>
      </c>
      <c r="F107" s="4" t="s">
        <v>308</v>
      </c>
      <c r="G107" s="3">
        <v>63</v>
      </c>
      <c r="H107" s="3">
        <v>56.1</v>
      </c>
      <c r="I107" s="3">
        <v>0</v>
      </c>
    </row>
    <row r="108" spans="1:9" x14ac:dyDescent="0.25">
      <c r="A108" s="3">
        <v>106</v>
      </c>
      <c r="B108" s="4" t="s">
        <v>310</v>
      </c>
      <c r="C108" s="4" t="s">
        <v>111</v>
      </c>
      <c r="D108" s="4" t="s">
        <v>112</v>
      </c>
      <c r="E108" s="4" t="s">
        <v>311</v>
      </c>
      <c r="F108" s="4" t="s">
        <v>312</v>
      </c>
      <c r="G108" s="3">
        <v>25</v>
      </c>
      <c r="H108" s="3">
        <v>22.25</v>
      </c>
      <c r="I108" s="3">
        <v>0</v>
      </c>
    </row>
    <row r="109" spans="1:9" x14ac:dyDescent="0.25">
      <c r="A109" s="3">
        <v>107</v>
      </c>
      <c r="B109" s="4" t="s">
        <v>313</v>
      </c>
      <c r="C109" s="4" t="s">
        <v>111</v>
      </c>
      <c r="D109" s="4" t="s">
        <v>12</v>
      </c>
      <c r="E109" s="4" t="s">
        <v>314</v>
      </c>
      <c r="F109" s="4" t="s">
        <v>313</v>
      </c>
      <c r="G109" s="3">
        <v>40</v>
      </c>
      <c r="H109" s="3">
        <v>35.6</v>
      </c>
      <c r="I109" s="3">
        <v>0</v>
      </c>
    </row>
    <row r="110" spans="1:9" x14ac:dyDescent="0.25">
      <c r="A110" s="3">
        <v>108</v>
      </c>
      <c r="B110" s="4" t="s">
        <v>313</v>
      </c>
      <c r="C110" s="4" t="s">
        <v>111</v>
      </c>
      <c r="D110" s="4" t="s">
        <v>12</v>
      </c>
      <c r="E110" s="4" t="s">
        <v>315</v>
      </c>
      <c r="F110" s="4" t="s">
        <v>313</v>
      </c>
      <c r="G110" s="3">
        <v>40</v>
      </c>
      <c r="H110" s="3">
        <v>35.6</v>
      </c>
      <c r="I110" s="3">
        <v>0</v>
      </c>
    </row>
    <row r="111" spans="1:9" x14ac:dyDescent="0.25">
      <c r="A111" s="3">
        <v>109</v>
      </c>
      <c r="B111" s="4" t="s">
        <v>316</v>
      </c>
      <c r="C111" s="4" t="s">
        <v>317</v>
      </c>
      <c r="D111" s="4" t="s">
        <v>318</v>
      </c>
      <c r="E111" s="4" t="s">
        <v>319</v>
      </c>
      <c r="F111" s="4" t="s">
        <v>320</v>
      </c>
      <c r="G111" s="3">
        <v>630</v>
      </c>
      <c r="H111" s="3">
        <v>560.70000000000005</v>
      </c>
      <c r="I111" s="3">
        <v>0</v>
      </c>
    </row>
    <row r="112" spans="1:9" x14ac:dyDescent="0.25">
      <c r="A112" s="3">
        <v>110</v>
      </c>
      <c r="B112" s="4" t="s">
        <v>316</v>
      </c>
      <c r="C112" s="4" t="s">
        <v>317</v>
      </c>
      <c r="D112" s="4" t="s">
        <v>321</v>
      </c>
      <c r="E112" s="4" t="s">
        <v>319</v>
      </c>
      <c r="F112" s="4" t="s">
        <v>322</v>
      </c>
      <c r="G112" s="3">
        <v>630</v>
      </c>
      <c r="H112" s="3">
        <v>560.70000000000005</v>
      </c>
      <c r="I112" s="3">
        <v>0</v>
      </c>
    </row>
    <row r="113" spans="1:9" x14ac:dyDescent="0.25">
      <c r="A113" s="3">
        <v>111</v>
      </c>
      <c r="B113" s="4" t="s">
        <v>316</v>
      </c>
      <c r="C113" s="4" t="s">
        <v>317</v>
      </c>
      <c r="D113" s="4" t="s">
        <v>323</v>
      </c>
      <c r="E113" s="4" t="s">
        <v>324</v>
      </c>
      <c r="F113" s="4" t="s">
        <v>325</v>
      </c>
      <c r="G113" s="3">
        <v>100</v>
      </c>
      <c r="H113" s="3">
        <v>89</v>
      </c>
      <c r="I113" s="3">
        <v>0</v>
      </c>
    </row>
    <row r="114" spans="1:9" x14ac:dyDescent="0.25">
      <c r="A114" s="3">
        <v>112</v>
      </c>
      <c r="B114" s="4" t="s">
        <v>316</v>
      </c>
      <c r="C114" s="4" t="s">
        <v>317</v>
      </c>
      <c r="D114" s="4" t="s">
        <v>323</v>
      </c>
      <c r="E114" s="4" t="s">
        <v>326</v>
      </c>
      <c r="F114" s="4" t="s">
        <v>327</v>
      </c>
      <c r="G114" s="3">
        <v>400</v>
      </c>
      <c r="H114" s="3">
        <v>356</v>
      </c>
      <c r="I114" s="3">
        <v>0</v>
      </c>
    </row>
    <row r="115" spans="1:9" x14ac:dyDescent="0.25">
      <c r="A115" s="3">
        <v>113</v>
      </c>
      <c r="B115" s="4" t="s">
        <v>316</v>
      </c>
      <c r="C115" s="4" t="s">
        <v>317</v>
      </c>
      <c r="D115" s="4" t="s">
        <v>323</v>
      </c>
      <c r="E115" s="4" t="s">
        <v>328</v>
      </c>
      <c r="F115" s="4" t="s">
        <v>329</v>
      </c>
      <c r="G115" s="3">
        <v>100</v>
      </c>
      <c r="H115" s="3">
        <v>89</v>
      </c>
      <c r="I115" s="3">
        <v>0</v>
      </c>
    </row>
    <row r="116" spans="1:9" x14ac:dyDescent="0.25">
      <c r="A116" s="3">
        <v>114</v>
      </c>
      <c r="B116" s="4" t="s">
        <v>316</v>
      </c>
      <c r="C116" s="4" t="s">
        <v>317</v>
      </c>
      <c r="D116" s="4" t="s">
        <v>323</v>
      </c>
      <c r="E116" s="4" t="s">
        <v>330</v>
      </c>
      <c r="F116" s="4" t="s">
        <v>331</v>
      </c>
      <c r="G116" s="3">
        <v>100</v>
      </c>
      <c r="H116" s="3">
        <v>89</v>
      </c>
      <c r="I116" s="3">
        <v>0</v>
      </c>
    </row>
    <row r="117" spans="1:9" x14ac:dyDescent="0.25">
      <c r="A117" s="3">
        <v>115</v>
      </c>
      <c r="B117" s="4" t="s">
        <v>316</v>
      </c>
      <c r="C117" s="4" t="s">
        <v>317</v>
      </c>
      <c r="D117" s="4" t="s">
        <v>323</v>
      </c>
      <c r="E117" s="4" t="s">
        <v>332</v>
      </c>
      <c r="F117" s="4" t="s">
        <v>333</v>
      </c>
      <c r="G117" s="3">
        <v>100</v>
      </c>
      <c r="H117" s="3">
        <v>89</v>
      </c>
      <c r="I117" s="3">
        <v>0</v>
      </c>
    </row>
    <row r="118" spans="1:9" x14ac:dyDescent="0.25">
      <c r="A118" s="3">
        <v>116</v>
      </c>
      <c r="B118" s="4" t="s">
        <v>316</v>
      </c>
      <c r="C118" s="4" t="s">
        <v>317</v>
      </c>
      <c r="D118" s="4" t="s">
        <v>323</v>
      </c>
      <c r="E118" s="4" t="s">
        <v>334</v>
      </c>
      <c r="F118" s="4" t="s">
        <v>335</v>
      </c>
      <c r="G118" s="3">
        <v>100</v>
      </c>
      <c r="H118" s="3">
        <v>89</v>
      </c>
      <c r="I118" s="3">
        <v>0</v>
      </c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workbookViewId="0">
      <selection activeCell="L6" sqref="L5:L6"/>
    </sheetView>
  </sheetViews>
  <sheetFormatPr defaultColWidth="9.140625" defaultRowHeight="15.75" x14ac:dyDescent="0.25"/>
  <cols>
    <col min="1" max="1" width="5.85546875" style="1" customWidth="1"/>
    <col min="2" max="2" width="17.8554687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4.28515625" style="1" customWidth="1"/>
    <col min="7" max="7" width="10.5703125" style="1" customWidth="1"/>
    <col min="8" max="8" width="9.140625" style="1"/>
    <col min="9" max="9" width="11.140625" style="1" customWidth="1"/>
    <col min="10" max="16384" width="9.140625" style="1"/>
  </cols>
  <sheetData>
    <row r="1" spans="1:9" ht="36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17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25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 x14ac:dyDescent="0.25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 x14ac:dyDescent="0.25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f>125.9+15</f>
        <v>140.9</v>
      </c>
      <c r="I5" s="3">
        <f>16.5-15</f>
        <v>1.5</v>
      </c>
    </row>
    <row r="6" spans="1:9" x14ac:dyDescent="0.25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f>326+15</f>
        <v>341</v>
      </c>
      <c r="I6" s="3">
        <f>30-15</f>
        <v>15</v>
      </c>
    </row>
    <row r="7" spans="1:9" x14ac:dyDescent="0.25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 x14ac:dyDescent="0.25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 x14ac:dyDescent="0.25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 x14ac:dyDescent="0.25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 x14ac:dyDescent="0.25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 x14ac:dyDescent="0.25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171.7+15+15+15</f>
        <v>216.7</v>
      </c>
      <c r="I12" s="3">
        <f>50.8-15-15-15</f>
        <v>5.7999999999999972</v>
      </c>
    </row>
    <row r="13" spans="1:9" x14ac:dyDescent="0.25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 x14ac:dyDescent="0.25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 x14ac:dyDescent="0.25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55</v>
      </c>
      <c r="G15" s="3" t="s">
        <v>56</v>
      </c>
      <c r="H15" s="3">
        <f>682.5+15</f>
        <v>697.5</v>
      </c>
      <c r="I15" s="3">
        <f>438.9-15</f>
        <v>423.9</v>
      </c>
    </row>
    <row r="16" spans="1:9" x14ac:dyDescent="0.25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 x14ac:dyDescent="0.25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 x14ac:dyDescent="0.25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 x14ac:dyDescent="0.25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f>377.6+15</f>
        <v>392.6</v>
      </c>
      <c r="I19" s="3">
        <f>183.1-15</f>
        <v>168.1</v>
      </c>
    </row>
    <row r="20" spans="1:9" x14ac:dyDescent="0.25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f>47.9+5</f>
        <v>52.9</v>
      </c>
      <c r="I20" s="3">
        <f>41.1-5</f>
        <v>36.1</v>
      </c>
    </row>
    <row r="21" spans="1:9" x14ac:dyDescent="0.25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89</v>
      </c>
      <c r="I21" s="3">
        <v>0</v>
      </c>
    </row>
    <row r="22" spans="1:9" x14ac:dyDescent="0.25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 x14ac:dyDescent="0.25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 x14ac:dyDescent="0.25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 x14ac:dyDescent="0.25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 x14ac:dyDescent="0.25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222.5</v>
      </c>
      <c r="I26" s="3">
        <v>0</v>
      </c>
    </row>
    <row r="27" spans="1:9" x14ac:dyDescent="0.25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 x14ac:dyDescent="0.25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222.5</v>
      </c>
      <c r="I28" s="3">
        <v>0</v>
      </c>
    </row>
    <row r="29" spans="1:9" x14ac:dyDescent="0.25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 x14ac:dyDescent="0.25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 x14ac:dyDescent="0.25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202.7+15+15+3+10</f>
        <v>245.7</v>
      </c>
      <c r="I31" s="3">
        <f>153.3-15-15-3-10</f>
        <v>110.30000000000001</v>
      </c>
    </row>
    <row r="32" spans="1:9" x14ac:dyDescent="0.25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 x14ac:dyDescent="0.25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 x14ac:dyDescent="0.25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 x14ac:dyDescent="0.25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 x14ac:dyDescent="0.25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 x14ac:dyDescent="0.25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 x14ac:dyDescent="0.25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 x14ac:dyDescent="0.25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 x14ac:dyDescent="0.25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 x14ac:dyDescent="0.25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158.2+15+10</f>
        <v>183.2</v>
      </c>
      <c r="I41" s="3">
        <f>64.3-15-10</f>
        <v>39.299999999999997</v>
      </c>
    </row>
    <row r="42" spans="1:9" x14ac:dyDescent="0.25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 x14ac:dyDescent="0.25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 x14ac:dyDescent="0.25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 x14ac:dyDescent="0.25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 x14ac:dyDescent="0.25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 x14ac:dyDescent="0.25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 x14ac:dyDescent="0.25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 x14ac:dyDescent="0.25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 x14ac:dyDescent="0.25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5" x14ac:dyDescent="0.25">
      <c r="A51" s="3">
        <v>49</v>
      </c>
      <c r="B51" s="5" t="s">
        <v>154</v>
      </c>
      <c r="C51" s="11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 x14ac:dyDescent="0.25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 x14ac:dyDescent="0.25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 x14ac:dyDescent="0.25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 x14ac:dyDescent="0.25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 x14ac:dyDescent="0.25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 x14ac:dyDescent="0.25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 x14ac:dyDescent="0.25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f>498.9+15</f>
        <v>513.9</v>
      </c>
      <c r="I58" s="3">
        <f>213.1-15</f>
        <v>198.1</v>
      </c>
    </row>
    <row r="59" spans="1:9" x14ac:dyDescent="0.25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 x14ac:dyDescent="0.25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f>96.2+20+5+15</f>
        <v>136.19999999999999</v>
      </c>
      <c r="I60" s="3">
        <f>259.8-20-5-15</f>
        <v>219.8</v>
      </c>
    </row>
    <row r="61" spans="1:9" x14ac:dyDescent="0.25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v>196.4</v>
      </c>
      <c r="I61" s="3">
        <v>26.1</v>
      </c>
    </row>
    <row r="62" spans="1:9" x14ac:dyDescent="0.25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v>203.9</v>
      </c>
      <c r="I62" s="3">
        <v>152.1</v>
      </c>
    </row>
    <row r="63" spans="1:9" x14ac:dyDescent="0.25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v>22.25</v>
      </c>
      <c r="I63" s="3">
        <v>0</v>
      </c>
    </row>
    <row r="64" spans="1:9" x14ac:dyDescent="0.25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 x14ac:dyDescent="0.25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 x14ac:dyDescent="0.25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f>200+15+15</f>
        <v>230</v>
      </c>
      <c r="I66" s="3">
        <f>690-15-15</f>
        <v>660</v>
      </c>
    </row>
    <row r="67" spans="1:9" x14ac:dyDescent="0.25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 x14ac:dyDescent="0.25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v>59</v>
      </c>
      <c r="I68" s="3">
        <v>163.5</v>
      </c>
    </row>
    <row r="69" spans="1:9" x14ac:dyDescent="0.25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 x14ac:dyDescent="0.25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f>149.5+15+15+15+15+13</f>
        <v>222.5</v>
      </c>
      <c r="I70" s="3">
        <f>73-15-15-15-15-13</f>
        <v>0</v>
      </c>
    </row>
    <row r="71" spans="1:9" x14ac:dyDescent="0.25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 x14ac:dyDescent="0.25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 x14ac:dyDescent="0.25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 x14ac:dyDescent="0.25">
      <c r="A74" s="3">
        <v>72</v>
      </c>
      <c r="B74" s="4" t="s">
        <v>215</v>
      </c>
      <c r="C74" s="4" t="s">
        <v>140</v>
      </c>
      <c r="D74" s="4" t="s">
        <v>205</v>
      </c>
      <c r="E74" s="4" t="s">
        <v>216</v>
      </c>
      <c r="F74" s="4" t="s">
        <v>217</v>
      </c>
      <c r="G74" s="3">
        <v>100</v>
      </c>
      <c r="H74" s="3">
        <f>15+10+15+15</f>
        <v>55</v>
      </c>
      <c r="I74" s="3">
        <f>89-15-10-15-15</f>
        <v>34</v>
      </c>
    </row>
    <row r="75" spans="1:9" x14ac:dyDescent="0.25">
      <c r="A75" s="3">
        <v>73</v>
      </c>
      <c r="B75" s="4" t="s">
        <v>218</v>
      </c>
      <c r="C75" s="4" t="s">
        <v>219</v>
      </c>
      <c r="D75" s="4" t="s">
        <v>220</v>
      </c>
      <c r="E75" s="4" t="s">
        <v>221</v>
      </c>
      <c r="F75" s="4" t="s">
        <v>16</v>
      </c>
      <c r="G75" s="3">
        <v>160</v>
      </c>
      <c r="H75" s="3">
        <v>142.4</v>
      </c>
      <c r="I75" s="3">
        <v>0</v>
      </c>
    </row>
    <row r="76" spans="1:9" x14ac:dyDescent="0.25">
      <c r="A76" s="3">
        <v>74</v>
      </c>
      <c r="B76" s="4" t="s">
        <v>222</v>
      </c>
      <c r="C76" s="4" t="s">
        <v>219</v>
      </c>
      <c r="D76" s="4" t="s">
        <v>220</v>
      </c>
      <c r="E76" s="4" t="s">
        <v>223</v>
      </c>
      <c r="F76" s="4" t="s">
        <v>224</v>
      </c>
      <c r="G76" s="3">
        <v>100</v>
      </c>
      <c r="H76" s="3">
        <f>51+15</f>
        <v>66</v>
      </c>
      <c r="I76" s="3">
        <f>38-15</f>
        <v>23</v>
      </c>
    </row>
    <row r="77" spans="1:9" x14ac:dyDescent="0.25">
      <c r="A77" s="3">
        <v>75</v>
      </c>
      <c r="B77" s="4" t="s">
        <v>225</v>
      </c>
      <c r="C77" s="4" t="s">
        <v>219</v>
      </c>
      <c r="D77" s="4" t="s">
        <v>220</v>
      </c>
      <c r="E77" s="4" t="s">
        <v>226</v>
      </c>
      <c r="F77" s="4" t="s">
        <v>227</v>
      </c>
      <c r="G77" s="3">
        <v>250</v>
      </c>
      <c r="H77" s="3">
        <v>0</v>
      </c>
      <c r="I77" s="3">
        <v>222.5</v>
      </c>
    </row>
    <row r="78" spans="1:9" x14ac:dyDescent="0.25">
      <c r="A78" s="3">
        <v>76</v>
      </c>
      <c r="B78" s="4" t="s">
        <v>228</v>
      </c>
      <c r="C78" s="4" t="s">
        <v>140</v>
      </c>
      <c r="D78" s="4" t="s">
        <v>145</v>
      </c>
      <c r="E78" s="4" t="s">
        <v>229</v>
      </c>
      <c r="F78" s="4" t="s">
        <v>16</v>
      </c>
      <c r="G78" s="3">
        <v>250</v>
      </c>
      <c r="H78" s="3">
        <v>222.5</v>
      </c>
      <c r="I78" s="3">
        <v>0</v>
      </c>
    </row>
    <row r="79" spans="1:9" x14ac:dyDescent="0.25">
      <c r="A79" s="3">
        <v>77</v>
      </c>
      <c r="B79" s="4" t="s">
        <v>230</v>
      </c>
      <c r="C79" s="4" t="s">
        <v>219</v>
      </c>
      <c r="D79" s="4" t="s">
        <v>220</v>
      </c>
      <c r="E79" s="4" t="s">
        <v>231</v>
      </c>
      <c r="F79" s="4" t="s">
        <v>232</v>
      </c>
      <c r="G79" s="3">
        <v>250</v>
      </c>
      <c r="H79" s="3">
        <f>36.1+15+15+10+10+15+15+15+15+15</f>
        <v>161.1</v>
      </c>
      <c r="I79" s="3">
        <f>186.4-15-15-10-10-15-15-15-15-15</f>
        <v>61.400000000000006</v>
      </c>
    </row>
    <row r="80" spans="1:9" x14ac:dyDescent="0.25">
      <c r="A80" s="3">
        <v>78</v>
      </c>
      <c r="B80" s="4" t="s">
        <v>233</v>
      </c>
      <c r="C80" s="4" t="s">
        <v>234</v>
      </c>
      <c r="D80" s="4" t="s">
        <v>235</v>
      </c>
      <c r="E80" s="4" t="s">
        <v>236</v>
      </c>
      <c r="F80" s="4" t="s">
        <v>16</v>
      </c>
      <c r="G80" s="3">
        <v>400</v>
      </c>
      <c r="H80" s="3">
        <v>356</v>
      </c>
      <c r="I80" s="3">
        <v>0</v>
      </c>
    </row>
    <row r="81" spans="1:9" x14ac:dyDescent="0.25">
      <c r="A81" s="3">
        <v>79</v>
      </c>
      <c r="B81" s="4" t="s">
        <v>233</v>
      </c>
      <c r="C81" s="4" t="s">
        <v>234</v>
      </c>
      <c r="D81" s="4" t="s">
        <v>235</v>
      </c>
      <c r="E81" s="4" t="s">
        <v>237</v>
      </c>
      <c r="F81" s="4" t="s">
        <v>238</v>
      </c>
      <c r="G81" s="3">
        <v>400</v>
      </c>
      <c r="H81" s="3">
        <v>356</v>
      </c>
      <c r="I81" s="3">
        <v>0</v>
      </c>
    </row>
    <row r="82" spans="1:9" x14ac:dyDescent="0.25">
      <c r="A82" s="3">
        <v>80</v>
      </c>
      <c r="B82" s="4" t="s">
        <v>233</v>
      </c>
      <c r="C82" s="4" t="s">
        <v>234</v>
      </c>
      <c r="D82" s="4" t="s">
        <v>235</v>
      </c>
      <c r="E82" s="4" t="s">
        <v>239</v>
      </c>
      <c r="F82" s="4" t="s">
        <v>240</v>
      </c>
      <c r="G82" s="3">
        <v>250</v>
      </c>
      <c r="H82" s="3">
        <f>136.4+12</f>
        <v>148.4</v>
      </c>
      <c r="I82" s="3">
        <f>86.1-12</f>
        <v>74.099999999999994</v>
      </c>
    </row>
    <row r="83" spans="1:9" x14ac:dyDescent="0.25">
      <c r="A83" s="3">
        <v>81</v>
      </c>
      <c r="B83" s="4" t="s">
        <v>233</v>
      </c>
      <c r="C83" s="4" t="s">
        <v>234</v>
      </c>
      <c r="D83" s="4" t="s">
        <v>235</v>
      </c>
      <c r="E83" s="4" t="s">
        <v>241</v>
      </c>
      <c r="F83" s="4" t="s">
        <v>16</v>
      </c>
      <c r="G83" s="3">
        <v>250</v>
      </c>
      <c r="H83" s="3">
        <f>167.6+15+15+5+15+4.9</f>
        <v>222.5</v>
      </c>
      <c r="I83" s="3">
        <v>0</v>
      </c>
    </row>
    <row r="84" spans="1:9" x14ac:dyDescent="0.25">
      <c r="A84" s="3">
        <v>82</v>
      </c>
      <c r="B84" s="4" t="s">
        <v>242</v>
      </c>
      <c r="C84" s="4" t="s">
        <v>234</v>
      </c>
      <c r="D84" s="4" t="s">
        <v>235</v>
      </c>
      <c r="E84" s="4" t="s">
        <v>243</v>
      </c>
      <c r="F84" s="4" t="s">
        <v>16</v>
      </c>
      <c r="G84" s="3">
        <v>250</v>
      </c>
      <c r="H84" s="3">
        <f>190.6+15</f>
        <v>205.6</v>
      </c>
      <c r="I84" s="3">
        <f>31.9-15</f>
        <v>16.899999999999999</v>
      </c>
    </row>
    <row r="85" spans="1:9" x14ac:dyDescent="0.25">
      <c r="A85" s="3">
        <v>83</v>
      </c>
      <c r="B85" s="4" t="s">
        <v>244</v>
      </c>
      <c r="C85" s="4" t="s">
        <v>234</v>
      </c>
      <c r="D85" s="4" t="s">
        <v>235</v>
      </c>
      <c r="E85" s="4" t="s">
        <v>245</v>
      </c>
      <c r="F85" s="4" t="s">
        <v>246</v>
      </c>
      <c r="G85" s="3">
        <v>160</v>
      </c>
      <c r="H85" s="3">
        <v>142.4</v>
      </c>
      <c r="I85" s="3">
        <v>0</v>
      </c>
    </row>
    <row r="86" spans="1:9" x14ac:dyDescent="0.25">
      <c r="A86" s="3">
        <v>84</v>
      </c>
      <c r="B86" s="4" t="s">
        <v>244</v>
      </c>
      <c r="C86" s="4" t="s">
        <v>234</v>
      </c>
      <c r="D86" s="4" t="s">
        <v>235</v>
      </c>
      <c r="E86" s="4" t="s">
        <v>247</v>
      </c>
      <c r="F86" s="4" t="s">
        <v>248</v>
      </c>
      <c r="G86" s="3">
        <v>180</v>
      </c>
      <c r="H86" s="3">
        <f>112.1+15+10+15</f>
        <v>152.1</v>
      </c>
      <c r="I86" s="3">
        <f>48.1-15-10-15</f>
        <v>8.1000000000000014</v>
      </c>
    </row>
    <row r="87" spans="1:9" x14ac:dyDescent="0.25">
      <c r="A87" s="3">
        <v>85</v>
      </c>
      <c r="B87" s="4" t="s">
        <v>249</v>
      </c>
      <c r="C87" s="4" t="s">
        <v>234</v>
      </c>
      <c r="D87" s="4" t="s">
        <v>235</v>
      </c>
      <c r="E87" s="4" t="s">
        <v>250</v>
      </c>
      <c r="F87" s="4" t="s">
        <v>251</v>
      </c>
      <c r="G87" s="3">
        <v>400</v>
      </c>
      <c r="H87" s="3">
        <f>289.1+12+15+10</f>
        <v>326.10000000000002</v>
      </c>
      <c r="I87" s="3">
        <f>66.9-12-15-10</f>
        <v>29.900000000000006</v>
      </c>
    </row>
    <row r="88" spans="1:9" x14ac:dyDescent="0.25">
      <c r="A88" s="3">
        <v>86</v>
      </c>
      <c r="B88" s="4" t="s">
        <v>252</v>
      </c>
      <c r="C88" s="4" t="s">
        <v>234</v>
      </c>
      <c r="D88" s="4" t="s">
        <v>235</v>
      </c>
      <c r="E88" s="4" t="s">
        <v>253</v>
      </c>
      <c r="F88" s="4" t="s">
        <v>16</v>
      </c>
      <c r="G88" s="3">
        <v>250</v>
      </c>
      <c r="H88" s="3">
        <f>69.4+15+15+15</f>
        <v>114.4</v>
      </c>
      <c r="I88" s="3">
        <f>153.1-15-15-15</f>
        <v>108.1</v>
      </c>
    </row>
    <row r="89" spans="1:9" x14ac:dyDescent="0.25">
      <c r="A89" s="3">
        <v>87</v>
      </c>
      <c r="B89" s="4" t="s">
        <v>254</v>
      </c>
      <c r="C89" s="4" t="s">
        <v>234</v>
      </c>
      <c r="D89" s="4" t="s">
        <v>255</v>
      </c>
      <c r="E89" s="4" t="s">
        <v>256</v>
      </c>
      <c r="F89" s="4" t="s">
        <v>257</v>
      </c>
      <c r="G89" s="3" t="s">
        <v>258</v>
      </c>
      <c r="H89" s="3">
        <v>270.60000000000002</v>
      </c>
      <c r="I89" s="3">
        <v>174.4</v>
      </c>
    </row>
    <row r="90" spans="1:9" x14ac:dyDescent="0.25">
      <c r="A90" s="3">
        <v>88</v>
      </c>
      <c r="B90" s="4" t="s">
        <v>254</v>
      </c>
      <c r="C90" s="4" t="s">
        <v>234</v>
      </c>
      <c r="D90" s="4" t="s">
        <v>255</v>
      </c>
      <c r="E90" s="4" t="s">
        <v>259</v>
      </c>
      <c r="F90" s="4" t="s">
        <v>260</v>
      </c>
      <c r="G90" s="3" t="s">
        <v>127</v>
      </c>
      <c r="H90" s="3">
        <v>608.29999999999995</v>
      </c>
      <c r="I90" s="3">
        <v>103.7</v>
      </c>
    </row>
    <row r="91" spans="1:9" x14ac:dyDescent="0.25">
      <c r="A91" s="3">
        <v>89</v>
      </c>
      <c r="B91" s="4" t="s">
        <v>254</v>
      </c>
      <c r="C91" s="4" t="s">
        <v>234</v>
      </c>
      <c r="D91" s="4" t="s">
        <v>255</v>
      </c>
      <c r="E91" s="4" t="s">
        <v>261</v>
      </c>
      <c r="F91" s="4" t="s">
        <v>262</v>
      </c>
      <c r="G91" s="3" t="s">
        <v>258</v>
      </c>
      <c r="H91" s="3">
        <v>445</v>
      </c>
      <c r="I91" s="3">
        <v>0</v>
      </c>
    </row>
    <row r="92" spans="1:9" ht="31.5" x14ac:dyDescent="0.25">
      <c r="A92" s="3">
        <v>90</v>
      </c>
      <c r="B92" s="5" t="s">
        <v>254</v>
      </c>
      <c r="C92" s="5" t="s">
        <v>234</v>
      </c>
      <c r="D92" s="5" t="s">
        <v>263</v>
      </c>
      <c r="E92" s="5" t="s">
        <v>264</v>
      </c>
      <c r="F92" s="10" t="s">
        <v>265</v>
      </c>
      <c r="G92" s="8" t="s">
        <v>266</v>
      </c>
      <c r="H92" s="9">
        <v>222.5</v>
      </c>
      <c r="I92" s="9">
        <v>0</v>
      </c>
    </row>
    <row r="93" spans="1:9" x14ac:dyDescent="0.25">
      <c r="A93" s="3">
        <v>91</v>
      </c>
      <c r="B93" s="4" t="s">
        <v>254</v>
      </c>
      <c r="C93" s="4" t="s">
        <v>234</v>
      </c>
      <c r="D93" s="4" t="s">
        <v>263</v>
      </c>
      <c r="E93" s="4" t="s">
        <v>267</v>
      </c>
      <c r="F93" s="4" t="s">
        <v>268</v>
      </c>
      <c r="G93" s="3" t="s">
        <v>258</v>
      </c>
      <c r="H93" s="3">
        <v>318.5</v>
      </c>
      <c r="I93" s="3">
        <v>126.5</v>
      </c>
    </row>
    <row r="94" spans="1:9" x14ac:dyDescent="0.25">
      <c r="A94" s="3">
        <v>92</v>
      </c>
      <c r="B94" s="4" t="s">
        <v>254</v>
      </c>
      <c r="C94" s="4" t="s">
        <v>234</v>
      </c>
      <c r="D94" s="4" t="s">
        <v>255</v>
      </c>
      <c r="E94" s="4" t="s">
        <v>269</v>
      </c>
      <c r="F94" s="4" t="s">
        <v>270</v>
      </c>
      <c r="G94" s="3" t="s">
        <v>271</v>
      </c>
      <c r="H94" s="3">
        <v>712</v>
      </c>
      <c r="I94" s="3">
        <v>0</v>
      </c>
    </row>
    <row r="95" spans="1:9" x14ac:dyDescent="0.25">
      <c r="A95" s="3">
        <v>93</v>
      </c>
      <c r="B95" s="4" t="s">
        <v>254</v>
      </c>
      <c r="C95" s="4" t="s">
        <v>234</v>
      </c>
      <c r="D95" s="4" t="s">
        <v>255</v>
      </c>
      <c r="E95" s="4" t="s">
        <v>272</v>
      </c>
      <c r="F95" s="4" t="s">
        <v>273</v>
      </c>
      <c r="G95" s="3" t="s">
        <v>271</v>
      </c>
      <c r="H95" s="3">
        <f>223.4+15</f>
        <v>238.4</v>
      </c>
      <c r="I95" s="3">
        <f>488.6-15</f>
        <v>473.6</v>
      </c>
    </row>
    <row r="96" spans="1:9" x14ac:dyDescent="0.25">
      <c r="A96" s="3">
        <v>94</v>
      </c>
      <c r="B96" s="4" t="s">
        <v>254</v>
      </c>
      <c r="C96" s="4" t="s">
        <v>234</v>
      </c>
      <c r="D96" s="4" t="s">
        <v>274</v>
      </c>
      <c r="E96" s="4" t="s">
        <v>275</v>
      </c>
      <c r="F96" s="4" t="s">
        <v>276</v>
      </c>
      <c r="G96" s="3">
        <v>250</v>
      </c>
      <c r="H96" s="3">
        <f>87.9+15+15+15+5+5+5+5+5+5+5+15</f>
        <v>182.9</v>
      </c>
      <c r="I96" s="3">
        <f>134.6-15-15-15-5-5-5-5-5-5-5-15</f>
        <v>39.599999999999994</v>
      </c>
    </row>
    <row r="97" spans="1:9" x14ac:dyDescent="0.25">
      <c r="A97" s="3">
        <v>95</v>
      </c>
      <c r="B97" s="4" t="s">
        <v>277</v>
      </c>
      <c r="C97" s="4" t="s">
        <v>234</v>
      </c>
      <c r="D97" s="4" t="s">
        <v>278</v>
      </c>
      <c r="E97" s="4" t="s">
        <v>279</v>
      </c>
      <c r="F97" s="4" t="s">
        <v>277</v>
      </c>
      <c r="G97" s="3">
        <v>160</v>
      </c>
      <c r="H97" s="3">
        <f>117.1+15+10.3</f>
        <v>142.4</v>
      </c>
      <c r="I97" s="3">
        <v>0</v>
      </c>
    </row>
    <row r="98" spans="1:9" x14ac:dyDescent="0.25">
      <c r="A98" s="3">
        <v>96</v>
      </c>
      <c r="B98" s="4" t="s">
        <v>280</v>
      </c>
      <c r="C98" s="4" t="s">
        <v>140</v>
      </c>
      <c r="D98" s="4" t="s">
        <v>281</v>
      </c>
      <c r="E98" s="4" t="s">
        <v>282</v>
      </c>
      <c r="F98" s="4" t="s">
        <v>283</v>
      </c>
      <c r="G98" s="3">
        <v>250</v>
      </c>
      <c r="H98" s="3">
        <v>222.5</v>
      </c>
      <c r="I98" s="3">
        <v>0</v>
      </c>
    </row>
    <row r="99" spans="1:9" x14ac:dyDescent="0.25">
      <c r="A99" s="3">
        <v>97</v>
      </c>
      <c r="B99" s="4" t="s">
        <v>280</v>
      </c>
      <c r="C99" s="4" t="s">
        <v>140</v>
      </c>
      <c r="D99" s="4" t="s">
        <v>211</v>
      </c>
      <c r="E99" s="4" t="s">
        <v>284</v>
      </c>
      <c r="F99" s="4" t="s">
        <v>285</v>
      </c>
      <c r="G99" s="3">
        <v>25</v>
      </c>
      <c r="H99" s="3">
        <v>12.25</v>
      </c>
      <c r="I99" s="3">
        <v>10</v>
      </c>
    </row>
    <row r="100" spans="1:9" x14ac:dyDescent="0.25">
      <c r="A100" s="3">
        <v>98</v>
      </c>
      <c r="B100" s="4" t="s">
        <v>286</v>
      </c>
      <c r="C100" s="4" t="s">
        <v>287</v>
      </c>
      <c r="D100" s="4" t="s">
        <v>288</v>
      </c>
      <c r="E100" s="4" t="s">
        <v>289</v>
      </c>
      <c r="F100" s="4" t="s">
        <v>290</v>
      </c>
      <c r="G100" s="3">
        <v>250</v>
      </c>
      <c r="H100" s="3">
        <v>12.6</v>
      </c>
      <c r="I100" s="3">
        <v>209.9</v>
      </c>
    </row>
    <row r="101" spans="1:9" x14ac:dyDescent="0.25">
      <c r="A101" s="3">
        <v>99</v>
      </c>
      <c r="B101" s="4" t="s">
        <v>291</v>
      </c>
      <c r="C101" s="4" t="s">
        <v>100</v>
      </c>
      <c r="D101" s="4" t="s">
        <v>101</v>
      </c>
      <c r="E101" s="4" t="s">
        <v>292</v>
      </c>
      <c r="F101" s="4" t="s">
        <v>293</v>
      </c>
      <c r="G101" s="3">
        <v>250</v>
      </c>
      <c r="H101" s="3">
        <v>222.5</v>
      </c>
      <c r="I101" s="3">
        <v>0</v>
      </c>
    </row>
    <row r="102" spans="1:9" x14ac:dyDescent="0.25">
      <c r="A102" s="3">
        <v>100</v>
      </c>
      <c r="B102" s="4" t="s">
        <v>286</v>
      </c>
      <c r="C102" s="4" t="s">
        <v>287</v>
      </c>
      <c r="D102" s="4" t="s">
        <v>288</v>
      </c>
      <c r="E102" s="4" t="s">
        <v>294</v>
      </c>
      <c r="F102" s="4" t="s">
        <v>286</v>
      </c>
      <c r="G102" s="3">
        <v>63</v>
      </c>
      <c r="H102" s="3">
        <v>41.1</v>
      </c>
      <c r="I102" s="3">
        <v>15</v>
      </c>
    </row>
    <row r="103" spans="1:9" x14ac:dyDescent="0.25">
      <c r="A103" s="3">
        <v>101</v>
      </c>
      <c r="B103" s="4" t="s">
        <v>295</v>
      </c>
      <c r="C103" s="4" t="s">
        <v>296</v>
      </c>
      <c r="D103" s="4" t="s">
        <v>297</v>
      </c>
      <c r="E103" s="4" t="s">
        <v>298</v>
      </c>
      <c r="F103" s="4" t="s">
        <v>299</v>
      </c>
      <c r="G103" s="3">
        <v>250</v>
      </c>
      <c r="H103" s="3">
        <v>123.5</v>
      </c>
      <c r="I103" s="3">
        <v>99</v>
      </c>
    </row>
    <row r="104" spans="1:9" x14ac:dyDescent="0.25">
      <c r="A104" s="3">
        <v>102</v>
      </c>
      <c r="B104" s="4" t="s">
        <v>295</v>
      </c>
      <c r="C104" s="4" t="s">
        <v>296</v>
      </c>
      <c r="D104" s="4" t="s">
        <v>297</v>
      </c>
      <c r="E104" s="4" t="s">
        <v>300</v>
      </c>
      <c r="F104" s="4" t="s">
        <v>301</v>
      </c>
      <c r="G104" s="3">
        <v>160</v>
      </c>
      <c r="H104" s="3">
        <v>117.4</v>
      </c>
      <c r="I104" s="3">
        <v>25</v>
      </c>
    </row>
    <row r="105" spans="1:9" x14ac:dyDescent="0.25">
      <c r="A105" s="3">
        <v>103</v>
      </c>
      <c r="B105" s="4" t="s">
        <v>295</v>
      </c>
      <c r="C105" s="4" t="s">
        <v>95</v>
      </c>
      <c r="D105" s="4" t="s">
        <v>302</v>
      </c>
      <c r="E105" s="4" t="s">
        <v>303</v>
      </c>
      <c r="F105" s="4" t="s">
        <v>304</v>
      </c>
      <c r="G105" s="3">
        <v>160</v>
      </c>
      <c r="H105" s="3">
        <v>127.4</v>
      </c>
      <c r="I105" s="3">
        <v>15</v>
      </c>
    </row>
    <row r="106" spans="1:9" x14ac:dyDescent="0.25">
      <c r="A106" s="3">
        <v>104</v>
      </c>
      <c r="B106" s="4" t="s">
        <v>295</v>
      </c>
      <c r="C106" s="4" t="s">
        <v>296</v>
      </c>
      <c r="D106" s="4" t="s">
        <v>297</v>
      </c>
      <c r="E106" s="4" t="s">
        <v>305</v>
      </c>
      <c r="F106" s="4" t="s">
        <v>306</v>
      </c>
      <c r="G106" s="3" t="s">
        <v>307</v>
      </c>
      <c r="H106" s="3">
        <v>445</v>
      </c>
      <c r="I106" s="3">
        <v>0</v>
      </c>
    </row>
    <row r="107" spans="1:9" x14ac:dyDescent="0.25">
      <c r="A107" s="3">
        <v>105</v>
      </c>
      <c r="B107" s="4" t="s">
        <v>308</v>
      </c>
      <c r="C107" s="4" t="s">
        <v>52</v>
      </c>
      <c r="D107" s="4" t="s">
        <v>53</v>
      </c>
      <c r="E107" s="4" t="s">
        <v>309</v>
      </c>
      <c r="F107" s="4" t="s">
        <v>308</v>
      </c>
      <c r="G107" s="3">
        <v>63</v>
      </c>
      <c r="H107" s="3">
        <v>56.1</v>
      </c>
      <c r="I107" s="3">
        <v>0</v>
      </c>
    </row>
    <row r="108" spans="1:9" x14ac:dyDescent="0.25">
      <c r="A108" s="3">
        <v>106</v>
      </c>
      <c r="B108" s="4" t="s">
        <v>310</v>
      </c>
      <c r="C108" s="4" t="s">
        <v>111</v>
      </c>
      <c r="D108" s="4" t="s">
        <v>112</v>
      </c>
      <c r="E108" s="4" t="s">
        <v>311</v>
      </c>
      <c r="F108" s="4" t="s">
        <v>312</v>
      </c>
      <c r="G108" s="3">
        <v>25</v>
      </c>
      <c r="H108" s="3">
        <v>22.25</v>
      </c>
      <c r="I108" s="3">
        <v>0</v>
      </c>
    </row>
    <row r="109" spans="1:9" x14ac:dyDescent="0.25">
      <c r="A109" s="3">
        <v>107</v>
      </c>
      <c r="B109" s="4" t="s">
        <v>313</v>
      </c>
      <c r="C109" s="4" t="s">
        <v>111</v>
      </c>
      <c r="D109" s="4" t="s">
        <v>12</v>
      </c>
      <c r="E109" s="4" t="s">
        <v>314</v>
      </c>
      <c r="F109" s="4" t="s">
        <v>313</v>
      </c>
      <c r="G109" s="3">
        <v>40</v>
      </c>
      <c r="H109" s="3">
        <v>35.6</v>
      </c>
      <c r="I109" s="3">
        <v>0</v>
      </c>
    </row>
    <row r="110" spans="1:9" x14ac:dyDescent="0.25">
      <c r="A110" s="3">
        <v>108</v>
      </c>
      <c r="B110" s="4" t="s">
        <v>313</v>
      </c>
      <c r="C110" s="4" t="s">
        <v>111</v>
      </c>
      <c r="D110" s="4" t="s">
        <v>12</v>
      </c>
      <c r="E110" s="4" t="s">
        <v>315</v>
      </c>
      <c r="F110" s="4" t="s">
        <v>313</v>
      </c>
      <c r="G110" s="3">
        <v>40</v>
      </c>
      <c r="H110" s="3">
        <v>35.6</v>
      </c>
      <c r="I110" s="3">
        <v>0</v>
      </c>
    </row>
    <row r="111" spans="1:9" x14ac:dyDescent="0.25">
      <c r="A111" s="3">
        <v>109</v>
      </c>
      <c r="B111" s="4" t="s">
        <v>316</v>
      </c>
      <c r="C111" s="4" t="s">
        <v>317</v>
      </c>
      <c r="D111" s="4" t="s">
        <v>318</v>
      </c>
      <c r="E111" s="4" t="s">
        <v>319</v>
      </c>
      <c r="F111" s="4" t="s">
        <v>320</v>
      </c>
      <c r="G111" s="3">
        <v>630</v>
      </c>
      <c r="H111" s="3">
        <v>560.70000000000005</v>
      </c>
      <c r="I111" s="3">
        <v>0</v>
      </c>
    </row>
    <row r="112" spans="1:9" x14ac:dyDescent="0.25">
      <c r="A112" s="3">
        <v>110</v>
      </c>
      <c r="B112" s="4" t="s">
        <v>316</v>
      </c>
      <c r="C112" s="4" t="s">
        <v>317</v>
      </c>
      <c r="D112" s="4" t="s">
        <v>321</v>
      </c>
      <c r="E112" s="4" t="s">
        <v>319</v>
      </c>
      <c r="F112" s="4" t="s">
        <v>322</v>
      </c>
      <c r="G112" s="3">
        <v>630</v>
      </c>
      <c r="H112" s="3">
        <v>560.70000000000005</v>
      </c>
      <c r="I112" s="3">
        <v>0</v>
      </c>
    </row>
    <row r="113" spans="1:9" x14ac:dyDescent="0.25">
      <c r="A113" s="3">
        <v>111</v>
      </c>
      <c r="B113" s="4" t="s">
        <v>316</v>
      </c>
      <c r="C113" s="4" t="s">
        <v>317</v>
      </c>
      <c r="D113" s="4" t="s">
        <v>323</v>
      </c>
      <c r="E113" s="4" t="s">
        <v>324</v>
      </c>
      <c r="F113" s="4" t="s">
        <v>325</v>
      </c>
      <c r="G113" s="3">
        <v>100</v>
      </c>
      <c r="H113" s="3">
        <v>89</v>
      </c>
      <c r="I113" s="3">
        <v>0</v>
      </c>
    </row>
    <row r="114" spans="1:9" x14ac:dyDescent="0.25">
      <c r="A114" s="3">
        <v>112</v>
      </c>
      <c r="B114" s="4" t="s">
        <v>316</v>
      </c>
      <c r="C114" s="4" t="s">
        <v>317</v>
      </c>
      <c r="D114" s="4" t="s">
        <v>323</v>
      </c>
      <c r="E114" s="4" t="s">
        <v>326</v>
      </c>
      <c r="F114" s="4" t="s">
        <v>327</v>
      </c>
      <c r="G114" s="3">
        <v>400</v>
      </c>
      <c r="H114" s="3">
        <v>356</v>
      </c>
      <c r="I114" s="3">
        <v>0</v>
      </c>
    </row>
    <row r="115" spans="1:9" x14ac:dyDescent="0.25">
      <c r="A115" s="3">
        <v>113</v>
      </c>
      <c r="B115" s="4" t="s">
        <v>316</v>
      </c>
      <c r="C115" s="4" t="s">
        <v>317</v>
      </c>
      <c r="D115" s="4" t="s">
        <v>323</v>
      </c>
      <c r="E115" s="4" t="s">
        <v>328</v>
      </c>
      <c r="F115" s="4" t="s">
        <v>329</v>
      </c>
      <c r="G115" s="3">
        <v>100</v>
      </c>
      <c r="H115" s="3">
        <v>89</v>
      </c>
      <c r="I115" s="3">
        <v>0</v>
      </c>
    </row>
    <row r="116" spans="1:9" x14ac:dyDescent="0.25">
      <c r="A116" s="3">
        <v>114</v>
      </c>
      <c r="B116" s="4" t="s">
        <v>316</v>
      </c>
      <c r="C116" s="4" t="s">
        <v>317</v>
      </c>
      <c r="D116" s="4" t="s">
        <v>323</v>
      </c>
      <c r="E116" s="4" t="s">
        <v>330</v>
      </c>
      <c r="F116" s="4" t="s">
        <v>331</v>
      </c>
      <c r="G116" s="3">
        <v>100</v>
      </c>
      <c r="H116" s="3">
        <v>89</v>
      </c>
      <c r="I116" s="3">
        <v>0</v>
      </c>
    </row>
    <row r="117" spans="1:9" x14ac:dyDescent="0.25">
      <c r="A117" s="3">
        <v>115</v>
      </c>
      <c r="B117" s="4" t="s">
        <v>316</v>
      </c>
      <c r="C117" s="4" t="s">
        <v>317</v>
      </c>
      <c r="D117" s="4" t="s">
        <v>323</v>
      </c>
      <c r="E117" s="4" t="s">
        <v>332</v>
      </c>
      <c r="F117" s="4" t="s">
        <v>333</v>
      </c>
      <c r="G117" s="3">
        <v>100</v>
      </c>
      <c r="H117" s="3">
        <v>89</v>
      </c>
      <c r="I117" s="3">
        <v>0</v>
      </c>
    </row>
    <row r="118" spans="1:9" x14ac:dyDescent="0.25">
      <c r="A118" s="3">
        <v>116</v>
      </c>
      <c r="B118" s="4" t="s">
        <v>316</v>
      </c>
      <c r="C118" s="4" t="s">
        <v>317</v>
      </c>
      <c r="D118" s="4" t="s">
        <v>323</v>
      </c>
      <c r="E118" s="4" t="s">
        <v>334</v>
      </c>
      <c r="F118" s="4" t="s">
        <v>335</v>
      </c>
      <c r="G118" s="3">
        <v>100</v>
      </c>
      <c r="H118" s="3">
        <v>89</v>
      </c>
      <c r="I118" s="3">
        <v>0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 2017</vt:lpstr>
      <vt:lpstr>6 мес.</vt:lpstr>
      <vt:lpstr>9 мес.</vt:lpstr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2018-01-09T08:32:00Z</dcterms:modified>
</cp:coreProperties>
</file>