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48" windowWidth="11616" windowHeight="9648"/>
  </bookViews>
  <sheets>
    <sheet name="Факт_2017" sheetId="1" r:id="rId1"/>
  </sheets>
  <definedNames>
    <definedName name="_xlnm.Print_Area" localSheetId="0">Факт_2017!$A$1:$L$15</definedName>
  </definedNames>
  <calcPr calcId="145621"/>
</workbook>
</file>

<file path=xl/calcChain.xml><?xml version="1.0" encoding="utf-8"?>
<calcChain xmlns="http://schemas.openxmlformats.org/spreadsheetml/2006/main">
  <c r="L4" i="1" l="1"/>
  <c r="H4" i="1" s="1"/>
  <c r="K4" i="1"/>
  <c r="K5" i="1"/>
  <c r="K8" i="1"/>
  <c r="K7" i="1"/>
  <c r="C4" i="1"/>
  <c r="F5" i="1"/>
  <c r="G5" i="1"/>
  <c r="F4" i="1"/>
  <c r="F8" i="1"/>
  <c r="F7" i="1"/>
  <c r="I10" i="1" l="1"/>
  <c r="J10" i="1"/>
  <c r="D10" i="1"/>
  <c r="E10" i="1"/>
  <c r="K15" i="1" l="1"/>
  <c r="L10" i="1"/>
  <c r="K10" i="1"/>
  <c r="L9" i="1" s="1"/>
  <c r="H9" i="1" s="1"/>
  <c r="H14" i="1"/>
  <c r="H12" i="1"/>
  <c r="H11" i="1"/>
  <c r="H7" i="1"/>
  <c r="H8" i="1"/>
  <c r="C14" i="1"/>
  <c r="C12" i="1"/>
  <c r="C11" i="1"/>
  <c r="G10" i="1"/>
  <c r="F10" i="1"/>
  <c r="G9" i="1" s="1"/>
  <c r="F15" i="1"/>
  <c r="C8" i="1"/>
  <c r="C7" i="1"/>
  <c r="C5" i="1" l="1"/>
  <c r="G4" i="1"/>
  <c r="C9" i="1"/>
  <c r="H10" i="1"/>
  <c r="C10" i="1"/>
  <c r="L5" i="1"/>
  <c r="G15" i="1" l="1"/>
  <c r="C15" i="1"/>
  <c r="H5" i="1"/>
  <c r="L15" i="1"/>
  <c r="H15" i="1" l="1"/>
</calcChain>
</file>

<file path=xl/sharedStrings.xml><?xml version="1.0" encoding="utf-8"?>
<sst xmlns="http://schemas.openxmlformats.org/spreadsheetml/2006/main" count="34" uniqueCount="26">
  <si>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</si>
  <si>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</si>
  <si>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</si>
  <si>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</si>
  <si>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</si>
  <si>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</si>
  <si>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</si>
  <si>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</si>
  <si>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</si>
  <si>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</si>
  <si>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</si>
  <si>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</si>
  <si>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</si>
  <si>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</si>
  <si>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</si>
  <si>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</si>
  <si>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</si>
  <si>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</si>
  <si>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</si>
  <si>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</si>
  <si>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</si>
  <si>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</si>
  <si>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</si>
  <si>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</si>
  <si>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</si>
  <si>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Баланс электрической энергии и мощности (фактический) используемый для ценообразования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</si>
</sst>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68" formatCode="_-* #,##0.000000\ _₽_-;\-* #,##0.000000\ _₽_-;_-* &quot;-&quot;??????\ _₽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62">
    <xf numFmtId="0" fontId="0" fillId="0" borderId="0" xfId="0"/>
    <xf numFmtId="0" fontId="25" fillId="16" borderId="17" xfId="37" applyNumberFormat="1" applyFont="1" applyFill="1" applyBorder="1" applyAlignment="1" applyProtection="1">
      <alignment horizontal="center" vertical="center" wrapText="1"/>
    </xf>
    <xf numFmtId="0" fontId="25" fillId="16" borderId="20" xfId="37" applyNumberFormat="1" applyFont="1" applyFill="1" applyBorder="1" applyAlignment="1" applyProtection="1">
      <alignment horizontal="center" vertical="center" wrapText="1"/>
    </xf>
    <xf numFmtId="0" fontId="25" fillId="16" borderId="18" xfId="37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5" fillId="0" borderId="15" xfId="37" applyNumberFormat="1" applyFont="1" applyBorder="1" applyAlignment="1" applyProtection="1">
      <alignment horizontal="center" vertical="center" wrapText="1"/>
    </xf>
    <xf numFmtId="0" fontId="25" fillId="0" borderId="16" xfId="37" applyFont="1" applyBorder="1" applyAlignment="1" applyProtection="1">
      <alignment horizontal="left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0" fontId="26" fillId="0" borderId="13" xfId="37" applyFont="1" applyBorder="1" applyAlignment="1" applyProtection="1">
      <alignment horizontal="left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0" fontId="26" fillId="0" borderId="18" xfId="37" applyFont="1" applyBorder="1" applyAlignment="1" applyProtection="1">
      <alignment horizontal="left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0" fontId="25" fillId="0" borderId="16" xfId="37" applyFont="1" applyFill="1" applyBorder="1" applyAlignment="1" applyProtection="1">
      <alignment horizontal="left" vertical="center" wrapText="1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0" fontId="26" fillId="0" borderId="13" xfId="37" applyFont="1" applyFill="1" applyBorder="1" applyAlignment="1" applyProtection="1">
      <alignment horizontal="left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0" fontId="26" fillId="0" borderId="18" xfId="37" applyFont="1" applyFill="1" applyBorder="1" applyAlignment="1" applyProtection="1">
      <alignment horizontal="left" vertical="center" wrapText="1"/>
    </xf>
    <xf numFmtId="49" fontId="25" fillId="0" borderId="29" xfId="37" applyNumberFormat="1" applyFont="1" applyBorder="1" applyAlignment="1" applyProtection="1">
      <alignment horizontal="center" vertical="center" wrapText="1"/>
    </xf>
    <xf numFmtId="0" fontId="25" fillId="0" borderId="30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30" xfId="1" applyNumberFormat="1" applyFont="1" applyFill="1" applyBorder="1" applyAlignment="1" applyProtection="1">
      <alignment vertical="center"/>
    </xf>
    <xf numFmtId="167" fontId="26" fillId="0" borderId="15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2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17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9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30" xfId="1" applyNumberFormat="1" applyFont="1" applyFill="1" applyBorder="1" applyAlignment="1" applyProtection="1">
      <alignment vertical="center"/>
    </xf>
    <xf numFmtId="168" fontId="0" fillId="0" borderId="0" xfId="0" applyNumberFormat="1" applyProtection="1"/>
    <xf numFmtId="166" fontId="26" fillId="0" borderId="21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28" xfId="1" applyNumberFormat="1" applyFont="1" applyFill="1" applyBorder="1" applyAlignment="1" applyProtection="1">
      <alignment horizontal="center" vertical="center"/>
    </xf>
    <xf numFmtId="167" fontId="26" fillId="0" borderId="21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28" xfId="1" applyNumberFormat="1" applyFont="1" applyFill="1" applyBorder="1" applyAlignment="1" applyProtection="1">
      <alignment horizontal="center" vertical="center"/>
    </xf>
    <xf numFmtId="0" fontId="27" fillId="0" borderId="26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3" xfId="37" applyNumberFormat="1" applyFont="1" applyFill="1" applyBorder="1" applyAlignment="1" applyProtection="1">
      <alignment horizontal="center" vertical="center" wrapText="1"/>
    </xf>
    <xf numFmtId="49" fontId="25" fillId="16" borderId="24" xfId="37" applyNumberFormat="1" applyFont="1" applyFill="1" applyBorder="1" applyAlignment="1" applyProtection="1">
      <alignment horizontal="center" vertical="center" wrapText="1"/>
    </xf>
    <xf numFmtId="0" fontId="25" fillId="16" borderId="22" xfId="37" applyNumberFormat="1" applyFont="1" applyFill="1" applyBorder="1" applyAlignment="1" applyProtection="1">
      <alignment horizontal="center" vertical="center" wrapText="1"/>
    </xf>
    <xf numFmtId="0" fontId="25" fillId="16" borderId="25" xfId="37" applyNumberFormat="1" applyFont="1" applyFill="1" applyBorder="1" applyAlignment="1" applyProtection="1">
      <alignment horizontal="center" vertical="center" wrapText="1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D22" sqref="D22"/>
    </sheetView>
  </sheetViews>
  <sheetFormatPr defaultColWidth="9.109375" defaultRowHeight="14.4" x14ac:dyDescent="0.3"/>
  <cols>
    <col min="1" max="1" width="9.109375" style="4"/>
    <col min="2" max="2" width="32.33203125" style="4" customWidth="1"/>
    <col min="3" max="12" width="13.109375" style="4" customWidth="1"/>
    <col min="13" max="16384" width="9.109375" style="4"/>
  </cols>
  <sheetData>
    <row r="1" spans="1:12" ht="39" customHeight="1" thickBot="1" x14ac:dyDescent="0.3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5" customFormat="1" ht="15" customHeight="1" x14ac:dyDescent="0.3">
      <c r="A2" s="58" t="s">
        <v>0</v>
      </c>
      <c r="B2" s="60" t="s">
        <v>1</v>
      </c>
      <c r="C2" s="55" t="s">
        <v>2</v>
      </c>
      <c r="D2" s="56"/>
      <c r="E2" s="56"/>
      <c r="F2" s="56"/>
      <c r="G2" s="57"/>
      <c r="H2" s="55" t="s">
        <v>3</v>
      </c>
      <c r="I2" s="56"/>
      <c r="J2" s="56"/>
      <c r="K2" s="56"/>
      <c r="L2" s="57"/>
    </row>
    <row r="3" spans="1:12" s="5" customFormat="1" ht="15" thickBot="1" x14ac:dyDescent="0.35">
      <c r="A3" s="59"/>
      <c r="B3" s="61"/>
      <c r="C3" s="1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1" t="s">
        <v>4</v>
      </c>
      <c r="I3" s="2" t="s">
        <v>5</v>
      </c>
      <c r="J3" s="2" t="s">
        <v>6</v>
      </c>
      <c r="K3" s="2" t="s">
        <v>7</v>
      </c>
      <c r="L3" s="3" t="s">
        <v>8</v>
      </c>
    </row>
    <row r="4" spans="1:12" s="11" customFormat="1" x14ac:dyDescent="0.3">
      <c r="A4" s="6" t="s">
        <v>9</v>
      </c>
      <c r="B4" s="7" t="s">
        <v>10</v>
      </c>
      <c r="C4" s="8">
        <f>SUM(D4:G4)-G5-F5</f>
        <v>94.183548000000016</v>
      </c>
      <c r="D4" s="9">
        <v>45.702243000000003</v>
      </c>
      <c r="E4" s="9">
        <v>6.0311399999999997</v>
      </c>
      <c r="F4" s="9">
        <f>40.202039+F7+F8</f>
        <v>60.191721000000001</v>
      </c>
      <c r="G4" s="10">
        <f>2.248126+G5</f>
        <v>40.036144999999998</v>
      </c>
      <c r="H4" s="35">
        <f>SUM(I4:L4)-L5-K5</f>
        <v>15.894</v>
      </c>
      <c r="I4" s="36">
        <v>7.0750000000000002</v>
      </c>
      <c r="J4" s="36">
        <v>1.097</v>
      </c>
      <c r="K4" s="36">
        <f>7.313+K7+K8</f>
        <v>10.949</v>
      </c>
      <c r="L4" s="37">
        <f>0.409+L5</f>
        <v>7.2830000000000004</v>
      </c>
    </row>
    <row r="5" spans="1:12" s="11" customFormat="1" x14ac:dyDescent="0.3">
      <c r="A5" s="12" t="s">
        <v>11</v>
      </c>
      <c r="B5" s="13" t="s">
        <v>12</v>
      </c>
      <c r="C5" s="14">
        <f>SUM(D5:G5)</f>
        <v>57.777701</v>
      </c>
      <c r="D5" s="15">
        <v>0</v>
      </c>
      <c r="E5" s="15">
        <v>0</v>
      </c>
      <c r="F5" s="15">
        <f>SUM(F7:F8)</f>
        <v>19.989682000000002</v>
      </c>
      <c r="G5" s="16">
        <f>SUM(G7:G9)</f>
        <v>37.788018999999998</v>
      </c>
      <c r="H5" s="38">
        <f>SUM(I5:L5)</f>
        <v>10.510000000000002</v>
      </c>
      <c r="I5" s="39">
        <v>0</v>
      </c>
      <c r="J5" s="39">
        <v>0</v>
      </c>
      <c r="K5" s="39">
        <f>SUM(K7:K8)</f>
        <v>3.6360000000000006</v>
      </c>
      <c r="L5" s="40">
        <f>SUM(L7:L9)</f>
        <v>6.8740000000000006</v>
      </c>
    </row>
    <row r="6" spans="1:12" s="11" customFormat="1" x14ac:dyDescent="0.3">
      <c r="A6" s="12"/>
      <c r="B6" s="13" t="s">
        <v>13</v>
      </c>
      <c r="C6" s="48"/>
      <c r="D6" s="49"/>
      <c r="E6" s="49"/>
      <c r="F6" s="49"/>
      <c r="G6" s="50"/>
      <c r="H6" s="51"/>
      <c r="I6" s="52"/>
      <c r="J6" s="52"/>
      <c r="K6" s="52"/>
      <c r="L6" s="53"/>
    </row>
    <row r="7" spans="1:12" s="11" customFormat="1" x14ac:dyDescent="0.3">
      <c r="A7" s="12"/>
      <c r="B7" s="13" t="s">
        <v>5</v>
      </c>
      <c r="C7" s="14">
        <f>SUM(D7:G7)</f>
        <v>13.958542000000001</v>
      </c>
      <c r="D7" s="15">
        <v>0</v>
      </c>
      <c r="E7" s="15">
        <v>0</v>
      </c>
      <c r="F7" s="15">
        <f>D4-D10</f>
        <v>13.958542000000001</v>
      </c>
      <c r="G7" s="16"/>
      <c r="H7" s="38">
        <f>SUM(I7:L7)</f>
        <v>2.5390000000000006</v>
      </c>
      <c r="I7" s="39">
        <v>0</v>
      </c>
      <c r="J7" s="39">
        <v>0</v>
      </c>
      <c r="K7" s="39">
        <f>I4-I10</f>
        <v>2.5390000000000006</v>
      </c>
      <c r="L7" s="40"/>
    </row>
    <row r="8" spans="1:12" s="11" customFormat="1" x14ac:dyDescent="0.3">
      <c r="A8" s="12"/>
      <c r="B8" s="13" t="s">
        <v>6</v>
      </c>
      <c r="C8" s="14">
        <f>SUM(D8:G8)</f>
        <v>6.0311399999999997</v>
      </c>
      <c r="D8" s="15">
        <v>0</v>
      </c>
      <c r="E8" s="15">
        <v>0</v>
      </c>
      <c r="F8" s="15">
        <f>E4</f>
        <v>6.0311399999999997</v>
      </c>
      <c r="G8" s="16"/>
      <c r="H8" s="38">
        <f t="shared" ref="H8:H14" si="0">SUM(I8:L8)</f>
        <v>1.097</v>
      </c>
      <c r="I8" s="39">
        <v>0</v>
      </c>
      <c r="J8" s="39">
        <v>0</v>
      </c>
      <c r="K8" s="39">
        <f>J4</f>
        <v>1.097</v>
      </c>
      <c r="L8" s="40"/>
    </row>
    <row r="9" spans="1:12" s="11" customFormat="1" ht="15" thickBot="1" x14ac:dyDescent="0.35">
      <c r="A9" s="17"/>
      <c r="B9" s="18" t="s">
        <v>7</v>
      </c>
      <c r="C9" s="19">
        <f t="shared" ref="C9:C14" si="1">SUM(D9:G9)</f>
        <v>37.788018999999998</v>
      </c>
      <c r="D9" s="20">
        <v>0</v>
      </c>
      <c r="E9" s="20">
        <v>0</v>
      </c>
      <c r="F9" s="20">
        <v>0</v>
      </c>
      <c r="G9" s="21">
        <f>F4-F10-F14</f>
        <v>37.788018999999998</v>
      </c>
      <c r="H9" s="41">
        <f t="shared" si="0"/>
        <v>6.8740000000000006</v>
      </c>
      <c r="I9" s="42">
        <v>0</v>
      </c>
      <c r="J9" s="42">
        <v>0</v>
      </c>
      <c r="K9" s="42">
        <v>0</v>
      </c>
      <c r="L9" s="43">
        <f>K4-K10-K14</f>
        <v>6.8740000000000006</v>
      </c>
    </row>
    <row r="10" spans="1:12" s="11" customFormat="1" x14ac:dyDescent="0.3">
      <c r="A10" s="6" t="s">
        <v>14</v>
      </c>
      <c r="B10" s="22" t="s">
        <v>15</v>
      </c>
      <c r="C10" s="8">
        <f t="shared" si="1"/>
        <v>83.104742000000002</v>
      </c>
      <c r="D10" s="9">
        <f t="shared" ref="D10:E10" si="2">SUM(D11:D12)</f>
        <v>31.743701000000001</v>
      </c>
      <c r="E10" s="9">
        <f t="shared" si="2"/>
        <v>0</v>
      </c>
      <c r="F10" s="9">
        <f>SUM(F11:F12)</f>
        <v>18.736798</v>
      </c>
      <c r="G10" s="10">
        <f>SUM(G11:G12)</f>
        <v>32.624243</v>
      </c>
      <c r="H10" s="35">
        <f t="shared" si="0"/>
        <v>13.879</v>
      </c>
      <c r="I10" s="36">
        <f t="shared" ref="I10:J10" si="3">SUM(I11:I12)</f>
        <v>4.5359999999999996</v>
      </c>
      <c r="J10" s="36">
        <f t="shared" si="3"/>
        <v>0</v>
      </c>
      <c r="K10" s="36">
        <f>SUM(K11:K12)</f>
        <v>3.4079999999999999</v>
      </c>
      <c r="L10" s="37">
        <f>SUM(L11:L12)</f>
        <v>5.9350000000000005</v>
      </c>
    </row>
    <row r="11" spans="1:12" s="11" customFormat="1" x14ac:dyDescent="0.3">
      <c r="A11" s="23" t="s">
        <v>16</v>
      </c>
      <c r="B11" s="24" t="s">
        <v>17</v>
      </c>
      <c r="C11" s="14">
        <f t="shared" si="1"/>
        <v>81.179959999999994</v>
      </c>
      <c r="D11" s="15">
        <v>31.743701000000001</v>
      </c>
      <c r="E11" s="15">
        <v>0</v>
      </c>
      <c r="F11" s="15">
        <v>16.845580999999999</v>
      </c>
      <c r="G11" s="16">
        <v>32.590677999999997</v>
      </c>
      <c r="H11" s="38">
        <f t="shared" si="0"/>
        <v>13.529</v>
      </c>
      <c r="I11" s="39">
        <v>4.5359999999999996</v>
      </c>
      <c r="J11" s="39">
        <v>0</v>
      </c>
      <c r="K11" s="39">
        <v>3.0640000000000001</v>
      </c>
      <c r="L11" s="40">
        <v>5.9290000000000003</v>
      </c>
    </row>
    <row r="12" spans="1:12" s="11" customFormat="1" ht="15" thickBot="1" x14ac:dyDescent="0.35">
      <c r="A12" s="28" t="s">
        <v>18</v>
      </c>
      <c r="B12" s="29" t="s">
        <v>19</v>
      </c>
      <c r="C12" s="19">
        <f t="shared" si="1"/>
        <v>1.924782</v>
      </c>
      <c r="D12" s="20">
        <v>0</v>
      </c>
      <c r="E12" s="20">
        <v>0</v>
      </c>
      <c r="F12" s="20">
        <v>1.8912169999999999</v>
      </c>
      <c r="G12" s="21">
        <v>3.3564999999999998E-2</v>
      </c>
      <c r="H12" s="41">
        <f t="shared" si="0"/>
        <v>0.35</v>
      </c>
      <c r="I12" s="42">
        <v>0</v>
      </c>
      <c r="J12" s="42">
        <v>0</v>
      </c>
      <c r="K12" s="42">
        <v>0.34399999999999997</v>
      </c>
      <c r="L12" s="43">
        <v>6.0000000000000001E-3</v>
      </c>
    </row>
    <row r="13" spans="1:12" s="11" customFormat="1" ht="69.599999999999994" thickBot="1" x14ac:dyDescent="0.35">
      <c r="A13" s="30" t="s">
        <v>20</v>
      </c>
      <c r="B13" s="31" t="s">
        <v>21</v>
      </c>
      <c r="C13" s="32">
        <v>0</v>
      </c>
      <c r="D13" s="33">
        <v>0</v>
      </c>
      <c r="E13" s="33">
        <v>0</v>
      </c>
      <c r="F13" s="33">
        <v>0</v>
      </c>
      <c r="G13" s="34">
        <v>0</v>
      </c>
      <c r="H13" s="44">
        <v>0</v>
      </c>
      <c r="I13" s="45">
        <v>0</v>
      </c>
      <c r="J13" s="45">
        <v>0</v>
      </c>
      <c r="K13" s="45">
        <v>0</v>
      </c>
      <c r="L13" s="46">
        <v>0</v>
      </c>
    </row>
    <row r="14" spans="1:12" s="11" customFormat="1" x14ac:dyDescent="0.3">
      <c r="A14" s="6" t="s">
        <v>22</v>
      </c>
      <c r="B14" s="7" t="s">
        <v>23</v>
      </c>
      <c r="C14" s="8">
        <f t="shared" si="1"/>
        <v>11.078806</v>
      </c>
      <c r="D14" s="9">
        <v>0</v>
      </c>
      <c r="E14" s="9">
        <v>0</v>
      </c>
      <c r="F14" s="9">
        <v>3.6669040000000002</v>
      </c>
      <c r="G14" s="10">
        <v>7.4119020000000004</v>
      </c>
      <c r="H14" s="35">
        <f t="shared" si="0"/>
        <v>2.0140000000000002</v>
      </c>
      <c r="I14" s="36">
        <v>0</v>
      </c>
      <c r="J14" s="36">
        <v>0</v>
      </c>
      <c r="K14" s="36">
        <v>0.66700000000000004</v>
      </c>
      <c r="L14" s="37">
        <v>1.347</v>
      </c>
    </row>
    <row r="15" spans="1:12" s="11" customFormat="1" ht="15" thickBot="1" x14ac:dyDescent="0.35">
      <c r="A15" s="17"/>
      <c r="B15" s="18" t="s">
        <v>24</v>
      </c>
      <c r="C15" s="25">
        <f>C14/C4</f>
        <v>0.11762994955339756</v>
      </c>
      <c r="D15" s="20">
        <v>0</v>
      </c>
      <c r="E15" s="20">
        <v>0</v>
      </c>
      <c r="F15" s="26">
        <f>F14/F4</f>
        <v>6.0920404651662978E-2</v>
      </c>
      <c r="G15" s="27">
        <f>G14/G4</f>
        <v>0.1851302616673009</v>
      </c>
      <c r="H15" s="25">
        <f>H14/H4</f>
        <v>0.12671448345287531</v>
      </c>
      <c r="I15" s="20">
        <v>0</v>
      </c>
      <c r="J15" s="20">
        <v>0</v>
      </c>
      <c r="K15" s="26">
        <f>K14/K4</f>
        <v>6.0918805370353463E-2</v>
      </c>
      <c r="L15" s="27">
        <f>L14/L4</f>
        <v>0.18495125635040505</v>
      </c>
    </row>
    <row r="16" spans="1:12" x14ac:dyDescent="0.3">
      <c r="C16" s="47"/>
    </row>
  </sheetData>
  <mergeCells count="7">
    <mergeCell ref="C6:G6"/>
    <mergeCell ref="H6:L6"/>
    <mergeCell ref="A1:L1"/>
    <mergeCell ref="C2:G2"/>
    <mergeCell ref="H2:L2"/>
    <mergeCell ref="A2:A3"/>
    <mergeCell ref="B2:B3"/>
  </mergeCells>
  <pageMargins left="0.7" right="0.7" top="0.75" bottom="0.75" header="0.3" footer="0.3"/>
  <pageSetup paperSize="9" scale="5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Факт_2017</vt:lpstr>
      <vt:lpstr>Факт_2017!Область_печати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dcterms:created xsi:type="dcterms:W3CDTF">2014-11-28T17:51:43Z</dcterms:created>
  <dcterms:modified xsi:type="dcterms:W3CDTF">2018-03-25T08:39:43Z</dcterms:modified>
</cp:coreProperties>
</file>