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codeName="ЭтаКнига" defaultThemeVersion="124226"/>
  <bookViews>
    <workbookView xWindow="240" yWindow="105" windowWidth="14805" windowHeight="8010" activeTab="2"/>
  </bookViews>
  <sheets>
    <sheet name="1 квартал 2018" sheetId="4" r:id="rId1"/>
    <sheet name="полгода 2018" sheetId="5" r:id="rId2"/>
    <sheet name="9 мес. 2018" sheetId="6" r:id="rId3"/>
  </sheets>
  <calcPr calcId="125725"/>
</workbook>
</file>

<file path=xl/calcChain.xml><?xml version="1.0" encoding="utf-8"?>
<calcChain xmlns="http://schemas.openxmlformats.org/spreadsheetml/2006/main">
  <c r="H41" i="6"/>
  <c r="I41"/>
  <c r="H107"/>
  <c r="I107"/>
  <c r="H68"/>
  <c r="I68"/>
  <c r="H31"/>
  <c r="I31"/>
  <c r="H60"/>
  <c r="I60"/>
  <c r="H6"/>
  <c r="I6"/>
  <c r="H79"/>
  <c r="I79"/>
  <c r="H97"/>
  <c r="I96"/>
  <c r="H96"/>
  <c r="I95"/>
  <c r="H95"/>
  <c r="I88"/>
  <c r="H88"/>
  <c r="I87"/>
  <c r="H87"/>
  <c r="I86"/>
  <c r="H86"/>
  <c r="I84"/>
  <c r="H84"/>
  <c r="H83"/>
  <c r="I82"/>
  <c r="H82"/>
  <c r="I76"/>
  <c r="H76"/>
  <c r="I74"/>
  <c r="H74"/>
  <c r="I70"/>
  <c r="H70"/>
  <c r="I66"/>
  <c r="H66"/>
  <c r="I62"/>
  <c r="H62"/>
  <c r="I61"/>
  <c r="H61"/>
  <c r="I58"/>
  <c r="H58"/>
  <c r="I20"/>
  <c r="H20"/>
  <c r="I19"/>
  <c r="H19"/>
  <c r="I15"/>
  <c r="H15"/>
  <c r="I12"/>
  <c r="H12"/>
  <c r="I5"/>
  <c r="H5"/>
  <c r="H107" i="5"/>
  <c r="I107"/>
  <c r="H60"/>
  <c r="I60"/>
  <c r="H41"/>
  <c r="I41"/>
  <c r="H79"/>
  <c r="I79"/>
  <c r="H66"/>
  <c r="I66"/>
  <c r="H31"/>
  <c r="I31"/>
  <c r="H15"/>
  <c r="I15"/>
  <c r="H61"/>
  <c r="I61"/>
  <c r="I86"/>
  <c r="H86"/>
  <c r="I62"/>
  <c r="H62"/>
  <c r="H95" l="1"/>
  <c r="I95"/>
  <c r="H96"/>
  <c r="I96"/>
  <c r="H97"/>
  <c r="I88"/>
  <c r="H88"/>
  <c r="I87"/>
  <c r="H87"/>
  <c r="I84"/>
  <c r="H84"/>
  <c r="H83"/>
  <c r="I82"/>
  <c r="H82"/>
  <c r="I76"/>
  <c r="H76"/>
  <c r="I74"/>
  <c r="H74"/>
  <c r="I70"/>
  <c r="H70"/>
  <c r="I68"/>
  <c r="H68"/>
  <c r="I58"/>
  <c r="H58"/>
  <c r="I20"/>
  <c r="H20"/>
  <c r="I19"/>
  <c r="H19"/>
  <c r="I12"/>
  <c r="H12"/>
  <c r="I6"/>
  <c r="H6"/>
  <c r="I5"/>
  <c r="H5"/>
  <c r="H31" i="4"/>
  <c r="I31"/>
  <c r="H84"/>
  <c r="I84"/>
  <c r="H68"/>
  <c r="I68"/>
  <c r="H87" l="1"/>
  <c r="I87"/>
  <c r="H88" l="1"/>
  <c r="I88"/>
  <c r="H86"/>
  <c r="I86"/>
  <c r="I79"/>
  <c r="H79"/>
  <c r="H96" l="1"/>
  <c r="I96"/>
  <c r="H70"/>
  <c r="I70"/>
  <c r="H58"/>
  <c r="I58"/>
  <c r="H66"/>
  <c r="I66"/>
  <c r="H74"/>
  <c r="I74"/>
  <c r="H97"/>
  <c r="I95"/>
  <c r="H95"/>
  <c r="H83"/>
  <c r="I82"/>
  <c r="H82"/>
  <c r="I76"/>
  <c r="H76"/>
  <c r="I60"/>
  <c r="H60"/>
  <c r="I41"/>
  <c r="H41"/>
  <c r="I20"/>
  <c r="H20"/>
  <c r="I19"/>
  <c r="H19"/>
  <c r="I15"/>
  <c r="H15"/>
  <c r="I12"/>
  <c r="H12"/>
  <c r="I6"/>
  <c r="H6"/>
  <c r="I5"/>
  <c r="H5"/>
</calcChain>
</file>

<file path=xl/sharedStrings.xml><?xml version="1.0" encoding="utf-8"?>
<sst xmlns="http://schemas.openxmlformats.org/spreadsheetml/2006/main" count="1819" uniqueCount="338">
  <si>
    <t>Информация о наличии объема свободной для технологического присоединения потребителей трансформаторной мощности с указанием текущего объема свободной мощности по центрам питания ниже 35 кВ</t>
  </si>
  <si>
    <t>№ п/п</t>
  </si>
  <si>
    <t>Населенный пункт</t>
  </si>
  <si>
    <t>Наименование центра питания (ПС)</t>
  </si>
  <si>
    <t>Наименование фидера</t>
  </si>
  <si>
    <t>Наименование ТП 10(6)/0,4 кВ</t>
  </si>
  <si>
    <t>Адрес расположения ТП</t>
  </si>
  <si>
    <t>Мощность кВА</t>
  </si>
  <si>
    <t xml:space="preserve">Объем загрузки ТП, кВт </t>
  </si>
  <si>
    <t>Объем свободной для тех.присоединения мощности, кВт</t>
  </si>
  <si>
    <t>с.Атаманово</t>
  </si>
  <si>
    <t>РП 10кВ "Тальжино"</t>
  </si>
  <si>
    <t>Ф 10-1-К</t>
  </si>
  <si>
    <t>Т-1-004</t>
  </si>
  <si>
    <t>ул. Свердлова,</t>
  </si>
  <si>
    <t>Т-1-005</t>
  </si>
  <si>
    <t>ул. Центральная</t>
  </si>
  <si>
    <t>п.ст.Тальжино</t>
  </si>
  <si>
    <t>Ф 10-6-Т</t>
  </si>
  <si>
    <t>Т-1-006</t>
  </si>
  <si>
    <t>ул. Кирова (Глуховка)</t>
  </si>
  <si>
    <t>Ф 10-17-С</t>
  </si>
  <si>
    <t>Т-1-010</t>
  </si>
  <si>
    <t>ул. Советская 1А</t>
  </si>
  <si>
    <t>Т-1-009</t>
  </si>
  <si>
    <t>ул. Советская</t>
  </si>
  <si>
    <t>Т-1-008</t>
  </si>
  <si>
    <t>ул. Свердлова</t>
  </si>
  <si>
    <t>Т-1-007</t>
  </si>
  <si>
    <t>ул. Строителей</t>
  </si>
  <si>
    <t>п. Безруково</t>
  </si>
  <si>
    <t>П/С "Безруковская" 35/6</t>
  </si>
  <si>
    <t>Ф 6-5-Б</t>
  </si>
  <si>
    <t>Т-1-003</t>
  </si>
  <si>
    <t>ул. Коммунальная, 41</t>
  </si>
  <si>
    <t xml:space="preserve">ЦОФ "Сибирь" (РП БТК) </t>
  </si>
  <si>
    <t>Ф 6-13-Ж</t>
  </si>
  <si>
    <t>Т-1-002</t>
  </si>
  <si>
    <t>ул. Коммунальная, 30</t>
  </si>
  <si>
    <t>п. Черемза</t>
  </si>
  <si>
    <t>ЦОФ "Сибирь"</t>
  </si>
  <si>
    <t>Ф 6-12-П</t>
  </si>
  <si>
    <t>Т-1-001</t>
  </si>
  <si>
    <t>ул. Романтиков</t>
  </si>
  <si>
    <t>с.Бунгур</t>
  </si>
  <si>
    <t>П/С "Шахтовая" 110/35/6</t>
  </si>
  <si>
    <t>Ф 6-32-П</t>
  </si>
  <si>
    <t>Т-3-001</t>
  </si>
  <si>
    <t>ул. Луговая</t>
  </si>
  <si>
    <t>Т-3-002</t>
  </si>
  <si>
    <t>ул. Сосновская</t>
  </si>
  <si>
    <t>п.Загорский</t>
  </si>
  <si>
    <t>П/С "Куйбышевская" 110/35/6</t>
  </si>
  <si>
    <t>Ф 6-ПФ-1</t>
  </si>
  <si>
    <t>Т-3-010</t>
  </si>
  <si>
    <t>ул. Школьная (котельная)</t>
  </si>
  <si>
    <t>2Х630</t>
  </si>
  <si>
    <t>Т-3-012</t>
  </si>
  <si>
    <t>Т-3-009</t>
  </si>
  <si>
    <t>Т-3-013</t>
  </si>
  <si>
    <t>п.Подгорный</t>
  </si>
  <si>
    <t>Ф 6-ЦДС</t>
  </si>
  <si>
    <t>Т-3-003</t>
  </si>
  <si>
    <t>д.Шарап</t>
  </si>
  <si>
    <t>Т-3-004</t>
  </si>
  <si>
    <t>д.Южный</t>
  </si>
  <si>
    <t>П/С "Бунгурская" 110/35/6</t>
  </si>
  <si>
    <t>Ф 6-7 БШ</t>
  </si>
  <si>
    <t>Т-3-006</t>
  </si>
  <si>
    <t>ул. Цветочная</t>
  </si>
  <si>
    <t>д.Глуховка</t>
  </si>
  <si>
    <t>Т-3-023</t>
  </si>
  <si>
    <t>ул. Речная</t>
  </si>
  <si>
    <t>п.Елань</t>
  </si>
  <si>
    <t>П/С "Абагур-Лесной"110/ 35/6</t>
  </si>
  <si>
    <t>Ф 6-12-Е (Ф 6-4-Е)</t>
  </si>
  <si>
    <t>Т-1-014</t>
  </si>
  <si>
    <t>ул. Майская</t>
  </si>
  <si>
    <t>Т-1-011</t>
  </si>
  <si>
    <t>ул. Усова</t>
  </si>
  <si>
    <t>Т-1-012</t>
  </si>
  <si>
    <t>Т-1-013</t>
  </si>
  <si>
    <t>с.Ильинка</t>
  </si>
  <si>
    <t>П/С "Ильинская -1" 110/35/10</t>
  </si>
  <si>
    <t>Ф 10-25-И</t>
  </si>
  <si>
    <t>Т-4-014</t>
  </si>
  <si>
    <t>ул. Ковригина</t>
  </si>
  <si>
    <t>Ф 10-26-И</t>
  </si>
  <si>
    <t>Т-4-015</t>
  </si>
  <si>
    <t>ул. В. Бедаревой</t>
  </si>
  <si>
    <t>П/С "Ильинская -2" 110/35/10</t>
  </si>
  <si>
    <t>Ф 10-2-П</t>
  </si>
  <si>
    <t>Т-4-016</t>
  </si>
  <si>
    <t>ул. Южная</t>
  </si>
  <si>
    <t>с.Костенково</t>
  </si>
  <si>
    <t>П/С "Костенковская" 110/35/10</t>
  </si>
  <si>
    <t>Ф 10-7-Т</t>
  </si>
  <si>
    <t>Т-3-017</t>
  </si>
  <si>
    <t>ул. Лесническая</t>
  </si>
  <si>
    <t>д.Мостовая</t>
  </si>
  <si>
    <t>П/С "Апанасовская" 110/35/6</t>
  </si>
  <si>
    <t>Ф 6-26-М</t>
  </si>
  <si>
    <t>Т-3-014</t>
  </si>
  <si>
    <t>ул. Прокатчиков</t>
  </si>
  <si>
    <t>д.Таловая</t>
  </si>
  <si>
    <t>Т-3-018</t>
  </si>
  <si>
    <t>ул. Таежная</t>
  </si>
  <si>
    <t>п.Камешки</t>
  </si>
  <si>
    <t>Т-3-015</t>
  </si>
  <si>
    <t>ул. Солнечная</t>
  </si>
  <si>
    <t>с.Красулино</t>
  </si>
  <si>
    <t>П/С "Стройбаза" 110/35/10</t>
  </si>
  <si>
    <t>Ф 10-4-В</t>
  </si>
  <si>
    <t>Т-4-002</t>
  </si>
  <si>
    <t>ул. Молодежная</t>
  </si>
  <si>
    <t>п.Тагарыш</t>
  </si>
  <si>
    <t>Ф 10-12-К (Ф 10-13К)</t>
  </si>
  <si>
    <t>Т-4-003</t>
  </si>
  <si>
    <t>ул. Красноармейская</t>
  </si>
  <si>
    <t>п. Недорезово</t>
  </si>
  <si>
    <t>Т-4-004</t>
  </si>
  <si>
    <t>п.Казанково</t>
  </si>
  <si>
    <t>Ф 10-7-К (Ф 10-8-К)</t>
  </si>
  <si>
    <t>Т-4-009</t>
  </si>
  <si>
    <t>2х100</t>
  </si>
  <si>
    <t>Т-4-008</t>
  </si>
  <si>
    <t>ул. Обводная</t>
  </si>
  <si>
    <t>2х400</t>
  </si>
  <si>
    <t>Т-4-005</t>
  </si>
  <si>
    <t>ул. Весенняя</t>
  </si>
  <si>
    <t>Т-4-006</t>
  </si>
  <si>
    <t>Т-4-007</t>
  </si>
  <si>
    <t>ул. Зеленая</t>
  </si>
  <si>
    <t>Т-4-010</t>
  </si>
  <si>
    <t>п.Кузедеево</t>
  </si>
  <si>
    <t>РП 10кВ "Кузедеево"</t>
  </si>
  <si>
    <t>Ф 10-4-Ш</t>
  </si>
  <si>
    <t>Т-5-001</t>
  </si>
  <si>
    <t>ул Пролетарская</t>
  </si>
  <si>
    <t>с.Куртуково</t>
  </si>
  <si>
    <t xml:space="preserve">П/С "Сосновская" 110/35/10 </t>
  </si>
  <si>
    <t>Ф 10-6-А</t>
  </si>
  <si>
    <t>Т-2-011</t>
  </si>
  <si>
    <t>ул. Зорькина</t>
  </si>
  <si>
    <t>п.Нижние Кинерки</t>
  </si>
  <si>
    <t>Ф 10-17-Л</t>
  </si>
  <si>
    <t>Т-2-012</t>
  </si>
  <si>
    <t>ул. Родниковая</t>
  </si>
  <si>
    <t>Т-2-013</t>
  </si>
  <si>
    <t>ул. Тихая</t>
  </si>
  <si>
    <t>п. Таргайский д/о</t>
  </si>
  <si>
    <t>Т-2-006</t>
  </si>
  <si>
    <t>ул. Лесная</t>
  </si>
  <si>
    <t>Т-2-007</t>
  </si>
  <si>
    <t>п.Металлургов</t>
  </si>
  <si>
    <t>П/С "Степная" 110/35/10</t>
  </si>
  <si>
    <t>Ф 10-18-РП</t>
  </si>
  <si>
    <t>Т-4-028</t>
  </si>
  <si>
    <t>п. Металлургов</t>
  </si>
  <si>
    <t>П/С "Ильинская городская-2" 110/10</t>
  </si>
  <si>
    <t>Ф 10-1-Б</t>
  </si>
  <si>
    <t>Т-4-024</t>
  </si>
  <si>
    <t>ФНС-2</t>
  </si>
  <si>
    <t>Ф 10-12-П</t>
  </si>
  <si>
    <t>Т-4-025</t>
  </si>
  <si>
    <t>КТПН-2</t>
  </si>
  <si>
    <t>Ф 10-19-М (Ф-10-4-РП)</t>
  </si>
  <si>
    <t>Т-4-037</t>
  </si>
  <si>
    <t>контора</t>
  </si>
  <si>
    <t>Т-4-030</t>
  </si>
  <si>
    <t>КТПН-1 (ул. Школьная)</t>
  </si>
  <si>
    <t>Т-4-032</t>
  </si>
  <si>
    <t>Соколуха-2</t>
  </si>
  <si>
    <t>Т-4-038</t>
  </si>
  <si>
    <t>Ветпункт</t>
  </si>
  <si>
    <t>Т-4-031</t>
  </si>
  <si>
    <t>Соколуха-1</t>
  </si>
  <si>
    <t>Т-4-026</t>
  </si>
  <si>
    <t>Т-4-033</t>
  </si>
  <si>
    <t>школа</t>
  </si>
  <si>
    <t>Т-4-039</t>
  </si>
  <si>
    <t>ул. Озерная</t>
  </si>
  <si>
    <t>Т-4-029</t>
  </si>
  <si>
    <t>ПНС-1</t>
  </si>
  <si>
    <t>п.Восточный</t>
  </si>
  <si>
    <t>Т-4-036</t>
  </si>
  <si>
    <t>д. Новолучшево</t>
  </si>
  <si>
    <t>Т-4-027</t>
  </si>
  <si>
    <t>п.Северный</t>
  </si>
  <si>
    <t>Т-4-034</t>
  </si>
  <si>
    <t>п. Северный</t>
  </si>
  <si>
    <t>Т-4-035</t>
  </si>
  <si>
    <t>Т-4-043</t>
  </si>
  <si>
    <t>ул. Новостройка</t>
  </si>
  <si>
    <t>д.Есаулка</t>
  </si>
  <si>
    <t xml:space="preserve">П/С "Абашевская 3/4" </t>
  </si>
  <si>
    <t>Ф.6-29-А</t>
  </si>
  <si>
    <t>Т-6-019</t>
  </si>
  <si>
    <t>ул. Заречная</t>
  </si>
  <si>
    <t>с.Кругленькое</t>
  </si>
  <si>
    <t>П/С "Кузнецкая" 110/35/10</t>
  </si>
  <si>
    <t>Ф 10-28-К</t>
  </si>
  <si>
    <t>Т-6-009</t>
  </si>
  <si>
    <t>ул. Механизаторов</t>
  </si>
  <si>
    <t>п.Пушкино</t>
  </si>
  <si>
    <t>Ф 10-1-П</t>
  </si>
  <si>
    <t>Т-2-009</t>
  </si>
  <si>
    <t>с.Сосновка</t>
  </si>
  <si>
    <t xml:space="preserve"> Ф 10-7-С</t>
  </si>
  <si>
    <t>Т-2-008</t>
  </si>
  <si>
    <t>ул. Кузнецкая</t>
  </si>
  <si>
    <t>Ф 10-18-Д</t>
  </si>
  <si>
    <t>Т-2-014</t>
  </si>
  <si>
    <t>Т-2-010</t>
  </si>
  <si>
    <t>ул. Туркменская</t>
  </si>
  <si>
    <t>п. Ленинский</t>
  </si>
  <si>
    <t>Т-2-015</t>
  </si>
  <si>
    <t>ул. Кооперативная</t>
  </si>
  <si>
    <t>п.Калиновский</t>
  </si>
  <si>
    <t>П/С "Калмыковская" 110/35/6</t>
  </si>
  <si>
    <t>Ф 6-8-У</t>
  </si>
  <si>
    <t>Т-2-002</t>
  </si>
  <si>
    <t>п.Красинск</t>
  </si>
  <si>
    <t>Т-2-001</t>
  </si>
  <si>
    <t>ул. Садовая</t>
  </si>
  <si>
    <t>д.Михайловка</t>
  </si>
  <si>
    <t>Т-2-016</t>
  </si>
  <si>
    <t>ул Солнечная</t>
  </si>
  <si>
    <t>с.Малиновка</t>
  </si>
  <si>
    <t>Т-2-004</t>
  </si>
  <si>
    <t>д.Учул</t>
  </si>
  <si>
    <t>Т-2-003</t>
  </si>
  <si>
    <t>ул. Рябиновая</t>
  </si>
  <si>
    <t>п.Осиновое плесо</t>
  </si>
  <si>
    <t>П/С "Сидоровская" 110/35/10</t>
  </si>
  <si>
    <t>Ф 10-32-М</t>
  </si>
  <si>
    <t>Т-6-001</t>
  </si>
  <si>
    <t>Т-6-002</t>
  </si>
  <si>
    <t>ул. Блынского</t>
  </si>
  <si>
    <t>Т-6-003</t>
  </si>
  <si>
    <t>ул. Чапаева</t>
  </si>
  <si>
    <t>Т-6-004</t>
  </si>
  <si>
    <t>п.Загадное</t>
  </si>
  <si>
    <t>Т-6-005</t>
  </si>
  <si>
    <t xml:space="preserve">п.Увал </t>
  </si>
  <si>
    <t>Т-6-007</t>
  </si>
  <si>
    <t>ул. Дачная</t>
  </si>
  <si>
    <t>Т-6-008</t>
  </si>
  <si>
    <t>ул. Дорожная</t>
  </si>
  <si>
    <t>п.Усть-Аскарлы</t>
  </si>
  <si>
    <t>Т-6-020</t>
  </si>
  <si>
    <t>ул. Береговая</t>
  </si>
  <si>
    <t>п.Краснознаменка</t>
  </si>
  <si>
    <t>Т-6-006</t>
  </si>
  <si>
    <t>п.Чистогорск</t>
  </si>
  <si>
    <t>Ф 10-16-Ж (Ф10-26-Ж)</t>
  </si>
  <si>
    <t>Т-6-010</t>
  </si>
  <si>
    <t>Стационар</t>
  </si>
  <si>
    <t>2Х250</t>
  </si>
  <si>
    <t>Т-6-012</t>
  </si>
  <si>
    <t>Почта</t>
  </si>
  <si>
    <t>Т-6-011</t>
  </si>
  <si>
    <t>Новый микрорайон</t>
  </si>
  <si>
    <t>Ф 10-22-П (Ф 10-23-П)</t>
  </si>
  <si>
    <t>Т-6-014</t>
  </si>
  <si>
    <t>Церковь</t>
  </si>
  <si>
    <t>1х250+1х160</t>
  </si>
  <si>
    <t>Т-6-016</t>
  </si>
  <si>
    <t>д. №31-д.№38</t>
  </si>
  <si>
    <t>Т-6-013</t>
  </si>
  <si>
    <t>Контора ЖКХ</t>
  </si>
  <si>
    <t>2Х400</t>
  </si>
  <si>
    <t>Т-6-017</t>
  </si>
  <si>
    <t>д.№35</t>
  </si>
  <si>
    <t>Ф 10-11-В (Ф 10-6-В)</t>
  </si>
  <si>
    <t>Т-6-015</t>
  </si>
  <si>
    <t>п. Чистогорский</t>
  </si>
  <si>
    <t>с.Славино</t>
  </si>
  <si>
    <t>Ф 10-5-Г</t>
  </si>
  <si>
    <t>Т-6-018</t>
  </si>
  <si>
    <t>с. Сосновка</t>
  </si>
  <si>
    <t>Ф 10-7-С</t>
  </si>
  <si>
    <t>Т-2-005</t>
  </si>
  <si>
    <t>ул. Калинина</t>
  </si>
  <si>
    <t>Т-2-017</t>
  </si>
  <si>
    <t>скважина Пескобаза</t>
  </si>
  <si>
    <t>п. Рассвет</t>
  </si>
  <si>
    <t>П/С "Новобунгурская" 100/35/6</t>
  </si>
  <si>
    <t>Ф 6-3-С</t>
  </si>
  <si>
    <t>Т-3-007</t>
  </si>
  <si>
    <t>ул. Сахалинская</t>
  </si>
  <si>
    <t>д. Апанас</t>
  </si>
  <si>
    <t>Т-3-008</t>
  </si>
  <si>
    <t>с/о Березка</t>
  </si>
  <si>
    <t>Т-3-011</t>
  </si>
  <si>
    <t>с. Костенково</t>
  </si>
  <si>
    <t>п/с "Листвянская" 35/6</t>
  </si>
  <si>
    <t>Ф 6-2</t>
  </si>
  <si>
    <t>Т-3-016</t>
  </si>
  <si>
    <t>(котельная)</t>
  </si>
  <si>
    <t>Т-3-019</t>
  </si>
  <si>
    <t>(очистные)</t>
  </si>
  <si>
    <t>Ф 10-3-С</t>
  </si>
  <si>
    <t>Т-3-020</t>
  </si>
  <si>
    <t>Селянка-Р</t>
  </si>
  <si>
    <t>Т-3-021</t>
  </si>
  <si>
    <t>ул. Леонова, 3, 3а</t>
  </si>
  <si>
    <t>2х250</t>
  </si>
  <si>
    <t>д. Глуховка</t>
  </si>
  <si>
    <t>Т-3-022</t>
  </si>
  <si>
    <t>с. Красулино</t>
  </si>
  <si>
    <t>Т-4-001</t>
  </si>
  <si>
    <t>скважина</t>
  </si>
  <si>
    <t>п. Казанково</t>
  </si>
  <si>
    <t>Т-4-011</t>
  </si>
  <si>
    <t>Т-4-012</t>
  </si>
  <si>
    <t>п. Степной</t>
  </si>
  <si>
    <t>п/с "Ильинская городская-2" 110/10</t>
  </si>
  <si>
    <t>Ф 10-10-Ф</t>
  </si>
  <si>
    <t>Т-4-017</t>
  </si>
  <si>
    <t>котельная ввод-1</t>
  </si>
  <si>
    <t>Ф 10-3-Ф</t>
  </si>
  <si>
    <t>котельная ввод-2</t>
  </si>
  <si>
    <t>Ф 10-10-Ф (Ф 10-3-Ф)</t>
  </si>
  <si>
    <t>Т-4-018</t>
  </si>
  <si>
    <t>ТП-9</t>
  </si>
  <si>
    <t>Т-4-019</t>
  </si>
  <si>
    <t>КТПН-10</t>
  </si>
  <si>
    <t>Т-4-020</t>
  </si>
  <si>
    <t>КТПН-11</t>
  </si>
  <si>
    <t>Т-4-021</t>
  </si>
  <si>
    <t>КТПН-12</t>
  </si>
  <si>
    <t>Т-4-022</t>
  </si>
  <si>
    <t>КТПН-13</t>
  </si>
  <si>
    <t>Т-4-023</t>
  </si>
  <si>
    <t>КТПН-14</t>
  </si>
  <si>
    <t>Т-3-024</t>
  </si>
  <si>
    <t>ул. Кедровая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</si>
</sst>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/>
    <xf numFmtId="0" fontId="1" fillId="0" borderId="1" xfId="0" applyFont="1" applyBorder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1" fillId="2" borderId="1" xfId="0" applyFont="1" applyFill="1" applyBorder="1"/>
    <xf numFmtId="0" fontId="1" fillId="0" borderId="0" xfId="0" applyFont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118"/>
  <sheetViews>
    <sheetView topLeftCell="A94" workbookViewId="0">
      <selection sqref="A1:XFD1048576"/>
    </sheetView>
  </sheetViews>
  <sheetFormatPr defaultColWidth="9.140625" defaultRowHeight="15.75"/>
  <cols>
    <col min="1" max="1" width="5.85546875" style="1" customWidth="1"/>
    <col min="2" max="2" width="17.85546875" style="1" customWidth="1"/>
    <col min="3" max="3" width="35.5703125" style="1" customWidth="1"/>
    <col min="4" max="4" width="26.7109375" style="1" customWidth="1"/>
    <col min="5" max="5" width="10.5703125" style="1" customWidth="1"/>
    <col min="6" max="6" width="24.28515625" style="1" customWidth="1"/>
    <col min="7" max="7" width="10.5703125" style="1" customWidth="1"/>
    <col min="8" max="8" width="9.140625" style="1"/>
    <col min="9" max="9" width="11.140625" style="1" customWidth="1"/>
    <col min="10" max="16384" width="9.140625" style="1"/>
  </cols>
  <sheetData>
    <row r="1" spans="1:9" ht="36" customHeight="1">
      <c r="A1" s="11" t="s">
        <v>0</v>
      </c>
      <c r="B1" s="11"/>
      <c r="C1" s="11"/>
      <c r="D1" s="11"/>
      <c r="E1" s="11"/>
      <c r="F1" s="11"/>
      <c r="G1" s="11"/>
      <c r="H1" s="11"/>
      <c r="I1" s="11"/>
    </row>
    <row r="2" spans="1:9" ht="117.75" customHeight="1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</row>
    <row r="3" spans="1:9">
      <c r="A3" s="3">
        <v>1</v>
      </c>
      <c r="B3" s="4" t="s">
        <v>10</v>
      </c>
      <c r="C3" s="4" t="s">
        <v>11</v>
      </c>
      <c r="D3" s="4" t="s">
        <v>12</v>
      </c>
      <c r="E3" s="4" t="s">
        <v>13</v>
      </c>
      <c r="F3" s="4" t="s">
        <v>14</v>
      </c>
      <c r="G3" s="3">
        <v>250</v>
      </c>
      <c r="H3" s="3">
        <v>222.5</v>
      </c>
      <c r="I3" s="3">
        <v>0</v>
      </c>
    </row>
    <row r="4" spans="1:9">
      <c r="A4" s="3">
        <v>2</v>
      </c>
      <c r="B4" s="4" t="s">
        <v>10</v>
      </c>
      <c r="C4" s="4" t="s">
        <v>11</v>
      </c>
      <c r="D4" s="4" t="s">
        <v>12</v>
      </c>
      <c r="E4" s="4" t="s">
        <v>15</v>
      </c>
      <c r="F4" s="4" t="s">
        <v>16</v>
      </c>
      <c r="G4" s="3">
        <v>250</v>
      </c>
      <c r="H4" s="3">
        <v>222.5</v>
      </c>
      <c r="I4" s="3">
        <v>0</v>
      </c>
    </row>
    <row r="5" spans="1:9">
      <c r="A5" s="3">
        <v>3</v>
      </c>
      <c r="B5" s="4" t="s">
        <v>17</v>
      </c>
      <c r="C5" s="4" t="s">
        <v>11</v>
      </c>
      <c r="D5" s="4" t="s">
        <v>18</v>
      </c>
      <c r="E5" s="4" t="s">
        <v>19</v>
      </c>
      <c r="F5" s="4" t="s">
        <v>20</v>
      </c>
      <c r="G5" s="3">
        <v>160</v>
      </c>
      <c r="H5" s="3">
        <f>125.9+15</f>
        <v>140.9</v>
      </c>
      <c r="I5" s="3">
        <f>16.5-15</f>
        <v>1.5</v>
      </c>
    </row>
    <row r="6" spans="1:9">
      <c r="A6" s="3">
        <v>4</v>
      </c>
      <c r="B6" s="4" t="s">
        <v>17</v>
      </c>
      <c r="C6" s="4" t="s">
        <v>11</v>
      </c>
      <c r="D6" s="4" t="s">
        <v>21</v>
      </c>
      <c r="E6" s="4" t="s">
        <v>22</v>
      </c>
      <c r="F6" s="4" t="s">
        <v>23</v>
      </c>
      <c r="G6" s="3">
        <v>400</v>
      </c>
      <c r="H6" s="3">
        <f>326+15</f>
        <v>341</v>
      </c>
      <c r="I6" s="3">
        <f>30-15</f>
        <v>15</v>
      </c>
    </row>
    <row r="7" spans="1:9">
      <c r="A7" s="3">
        <v>5</v>
      </c>
      <c r="B7" s="4" t="s">
        <v>17</v>
      </c>
      <c r="C7" s="4" t="s">
        <v>11</v>
      </c>
      <c r="D7" s="4" t="s">
        <v>21</v>
      </c>
      <c r="E7" s="4" t="s">
        <v>24</v>
      </c>
      <c r="F7" s="4" t="s">
        <v>25</v>
      </c>
      <c r="G7" s="3">
        <v>250</v>
      </c>
      <c r="H7" s="3">
        <v>130.19999999999999</v>
      </c>
      <c r="I7" s="3">
        <v>92.3</v>
      </c>
    </row>
    <row r="8" spans="1:9">
      <c r="A8" s="3">
        <v>6</v>
      </c>
      <c r="B8" s="4" t="s">
        <v>17</v>
      </c>
      <c r="C8" s="4" t="s">
        <v>11</v>
      </c>
      <c r="D8" s="4" t="s">
        <v>21</v>
      </c>
      <c r="E8" s="4" t="s">
        <v>26</v>
      </c>
      <c r="F8" s="4" t="s">
        <v>27</v>
      </c>
      <c r="G8" s="3">
        <v>400</v>
      </c>
      <c r="H8" s="3">
        <v>356</v>
      </c>
      <c r="I8" s="3">
        <v>0</v>
      </c>
    </row>
    <row r="9" spans="1:9">
      <c r="A9" s="3">
        <v>7</v>
      </c>
      <c r="B9" s="4" t="s">
        <v>17</v>
      </c>
      <c r="C9" s="4" t="s">
        <v>11</v>
      </c>
      <c r="D9" s="4" t="s">
        <v>21</v>
      </c>
      <c r="E9" s="4" t="s">
        <v>28</v>
      </c>
      <c r="F9" s="4" t="s">
        <v>29</v>
      </c>
      <c r="G9" s="3">
        <v>630</v>
      </c>
      <c r="H9" s="3">
        <v>349.6</v>
      </c>
      <c r="I9" s="3">
        <v>211.1</v>
      </c>
    </row>
    <row r="10" spans="1:9">
      <c r="A10" s="3">
        <v>8</v>
      </c>
      <c r="B10" s="4" t="s">
        <v>30</v>
      </c>
      <c r="C10" s="4" t="s">
        <v>31</v>
      </c>
      <c r="D10" s="4" t="s">
        <v>32</v>
      </c>
      <c r="E10" s="4" t="s">
        <v>33</v>
      </c>
      <c r="F10" s="4" t="s">
        <v>34</v>
      </c>
      <c r="G10" s="3">
        <v>320</v>
      </c>
      <c r="H10" s="3">
        <v>253.1</v>
      </c>
      <c r="I10" s="3">
        <v>31.7</v>
      </c>
    </row>
    <row r="11" spans="1:9">
      <c r="A11" s="3">
        <v>9</v>
      </c>
      <c r="B11" s="4" t="s">
        <v>30</v>
      </c>
      <c r="C11" s="4" t="s">
        <v>35</v>
      </c>
      <c r="D11" s="4" t="s">
        <v>36</v>
      </c>
      <c r="E11" s="4" t="s">
        <v>37</v>
      </c>
      <c r="F11" s="4" t="s">
        <v>38</v>
      </c>
      <c r="G11" s="3">
        <v>630</v>
      </c>
      <c r="H11" s="3">
        <v>157.1</v>
      </c>
      <c r="I11" s="3">
        <v>403.6</v>
      </c>
    </row>
    <row r="12" spans="1:9">
      <c r="A12" s="3">
        <v>10</v>
      </c>
      <c r="B12" s="4" t="s">
        <v>39</v>
      </c>
      <c r="C12" s="4" t="s">
        <v>40</v>
      </c>
      <c r="D12" s="4" t="s">
        <v>41</v>
      </c>
      <c r="E12" s="4" t="s">
        <v>42</v>
      </c>
      <c r="F12" s="4" t="s">
        <v>43</v>
      </c>
      <c r="G12" s="3">
        <v>250</v>
      </c>
      <c r="H12" s="3">
        <f>171.7+15+15+15</f>
        <v>216.7</v>
      </c>
      <c r="I12" s="3">
        <f>50.8-15-15-15</f>
        <v>5.7999999999999972</v>
      </c>
    </row>
    <row r="13" spans="1:9">
      <c r="A13" s="3">
        <v>11</v>
      </c>
      <c r="B13" s="4" t="s">
        <v>44</v>
      </c>
      <c r="C13" s="4" t="s">
        <v>45</v>
      </c>
      <c r="D13" s="4" t="s">
        <v>46</v>
      </c>
      <c r="E13" s="4" t="s">
        <v>47</v>
      </c>
      <c r="F13" s="4" t="s">
        <v>48</v>
      </c>
      <c r="G13" s="3">
        <v>250</v>
      </c>
      <c r="H13" s="3">
        <v>222.5</v>
      </c>
      <c r="I13" s="3">
        <v>0</v>
      </c>
    </row>
    <row r="14" spans="1:9">
      <c r="A14" s="3">
        <v>12</v>
      </c>
      <c r="B14" s="4" t="s">
        <v>44</v>
      </c>
      <c r="C14" s="4" t="s">
        <v>45</v>
      </c>
      <c r="D14" s="4" t="s">
        <v>46</v>
      </c>
      <c r="E14" s="4" t="s">
        <v>49</v>
      </c>
      <c r="F14" s="4" t="s">
        <v>50</v>
      </c>
      <c r="G14" s="3">
        <v>63</v>
      </c>
      <c r="H14" s="3">
        <v>56.1</v>
      </c>
      <c r="I14" s="3">
        <v>0</v>
      </c>
    </row>
    <row r="15" spans="1:9">
      <c r="A15" s="3">
        <v>13</v>
      </c>
      <c r="B15" s="4" t="s">
        <v>51</v>
      </c>
      <c r="C15" s="4" t="s">
        <v>52</v>
      </c>
      <c r="D15" s="4" t="s">
        <v>53</v>
      </c>
      <c r="E15" s="4" t="s">
        <v>54</v>
      </c>
      <c r="F15" s="4" t="s">
        <v>55</v>
      </c>
      <c r="G15" s="3" t="s">
        <v>56</v>
      </c>
      <c r="H15" s="3">
        <f>682.5+15</f>
        <v>697.5</v>
      </c>
      <c r="I15" s="3">
        <f>438.9-15</f>
        <v>423.9</v>
      </c>
    </row>
    <row r="16" spans="1:9">
      <c r="A16" s="3">
        <v>14</v>
      </c>
      <c r="B16" s="4" t="s">
        <v>51</v>
      </c>
      <c r="C16" s="4" t="s">
        <v>52</v>
      </c>
      <c r="D16" s="4" t="s">
        <v>53</v>
      </c>
      <c r="E16" s="4" t="s">
        <v>57</v>
      </c>
      <c r="F16" s="4" t="s">
        <v>51</v>
      </c>
      <c r="G16" s="3" t="s">
        <v>56</v>
      </c>
      <c r="H16" s="3">
        <v>1121.4000000000001</v>
      </c>
      <c r="I16" s="3">
        <v>0</v>
      </c>
    </row>
    <row r="17" spans="1:9">
      <c r="A17" s="3">
        <v>15</v>
      </c>
      <c r="B17" s="4" t="s">
        <v>51</v>
      </c>
      <c r="C17" s="4" t="s">
        <v>52</v>
      </c>
      <c r="D17" s="4" t="s">
        <v>53</v>
      </c>
      <c r="E17" s="4" t="s">
        <v>58</v>
      </c>
      <c r="F17" s="4" t="s">
        <v>51</v>
      </c>
      <c r="G17" s="3">
        <v>400</v>
      </c>
      <c r="H17" s="3">
        <v>356</v>
      </c>
      <c r="I17" s="3">
        <v>0</v>
      </c>
    </row>
    <row r="18" spans="1:9">
      <c r="A18" s="3">
        <v>16</v>
      </c>
      <c r="B18" s="4" t="s">
        <v>51</v>
      </c>
      <c r="C18" s="4" t="s">
        <v>52</v>
      </c>
      <c r="D18" s="4" t="s">
        <v>53</v>
      </c>
      <c r="E18" s="4" t="s">
        <v>59</v>
      </c>
      <c r="F18" s="4" t="s">
        <v>51</v>
      </c>
      <c r="G18" s="3">
        <v>250</v>
      </c>
      <c r="H18" s="3">
        <v>222.5</v>
      </c>
      <c r="I18" s="3">
        <v>0</v>
      </c>
    </row>
    <row r="19" spans="1:9">
      <c r="A19" s="3">
        <v>17</v>
      </c>
      <c r="B19" s="4" t="s">
        <v>60</v>
      </c>
      <c r="C19" s="4" t="s">
        <v>52</v>
      </c>
      <c r="D19" s="4" t="s">
        <v>61</v>
      </c>
      <c r="E19" s="4" t="s">
        <v>62</v>
      </c>
      <c r="F19" s="4" t="s">
        <v>16</v>
      </c>
      <c r="G19" s="3">
        <v>630</v>
      </c>
      <c r="H19" s="3">
        <f>377.6+15</f>
        <v>392.6</v>
      </c>
      <c r="I19" s="3">
        <f>183.1-15</f>
        <v>168.1</v>
      </c>
    </row>
    <row r="20" spans="1:9">
      <c r="A20" s="3">
        <v>18</v>
      </c>
      <c r="B20" s="4" t="s">
        <v>63</v>
      </c>
      <c r="C20" s="4" t="s">
        <v>52</v>
      </c>
      <c r="D20" s="4" t="s">
        <v>61</v>
      </c>
      <c r="E20" s="4" t="s">
        <v>64</v>
      </c>
      <c r="F20" s="4" t="s">
        <v>16</v>
      </c>
      <c r="G20" s="3">
        <v>100</v>
      </c>
      <c r="H20" s="3">
        <f>47.9+5</f>
        <v>52.9</v>
      </c>
      <c r="I20" s="3">
        <f>41.1-5</f>
        <v>36.1</v>
      </c>
    </row>
    <row r="21" spans="1:9">
      <c r="A21" s="3">
        <v>19</v>
      </c>
      <c r="B21" s="4" t="s">
        <v>65</v>
      </c>
      <c r="C21" s="4" t="s">
        <v>66</v>
      </c>
      <c r="D21" s="4" t="s">
        <v>67</v>
      </c>
      <c r="E21" s="4" t="s">
        <v>68</v>
      </c>
      <c r="F21" s="4" t="s">
        <v>69</v>
      </c>
      <c r="G21" s="3">
        <v>100</v>
      </c>
      <c r="H21" s="3">
        <v>89</v>
      </c>
      <c r="I21" s="3">
        <v>0</v>
      </c>
    </row>
    <row r="22" spans="1:9">
      <c r="A22" s="3">
        <v>20</v>
      </c>
      <c r="B22" s="4" t="s">
        <v>70</v>
      </c>
      <c r="C22" s="4" t="s">
        <v>52</v>
      </c>
      <c r="D22" s="4" t="s">
        <v>53</v>
      </c>
      <c r="E22" s="4" t="s">
        <v>71</v>
      </c>
      <c r="F22" s="4" t="s">
        <v>72</v>
      </c>
      <c r="G22" s="3">
        <v>100</v>
      </c>
      <c r="H22" s="3">
        <v>89</v>
      </c>
      <c r="I22" s="3">
        <v>0</v>
      </c>
    </row>
    <row r="23" spans="1:9">
      <c r="A23" s="3">
        <v>21</v>
      </c>
      <c r="B23" s="4" t="s">
        <v>73</v>
      </c>
      <c r="C23" s="4" t="s">
        <v>74</v>
      </c>
      <c r="D23" s="4" t="s">
        <v>75</v>
      </c>
      <c r="E23" s="4" t="s">
        <v>76</v>
      </c>
      <c r="F23" s="4" t="s">
        <v>77</v>
      </c>
      <c r="G23" s="3">
        <v>160</v>
      </c>
      <c r="H23" s="3">
        <v>142.4</v>
      </c>
      <c r="I23" s="3">
        <v>0</v>
      </c>
    </row>
    <row r="24" spans="1:9">
      <c r="A24" s="3">
        <v>22</v>
      </c>
      <c r="B24" s="4" t="s">
        <v>73</v>
      </c>
      <c r="C24" s="4" t="s">
        <v>74</v>
      </c>
      <c r="D24" s="4" t="s">
        <v>75</v>
      </c>
      <c r="E24" s="4" t="s">
        <v>78</v>
      </c>
      <c r="F24" s="4" t="s">
        <v>79</v>
      </c>
      <c r="G24" s="3">
        <v>400</v>
      </c>
      <c r="H24" s="3">
        <v>356</v>
      </c>
      <c r="I24" s="3">
        <v>0</v>
      </c>
    </row>
    <row r="25" spans="1:9">
      <c r="A25" s="3">
        <v>23</v>
      </c>
      <c r="B25" s="4" t="s">
        <v>73</v>
      </c>
      <c r="C25" s="4" t="s">
        <v>74</v>
      </c>
      <c r="D25" s="4" t="s">
        <v>75</v>
      </c>
      <c r="E25" s="4" t="s">
        <v>80</v>
      </c>
      <c r="F25" s="4" t="s">
        <v>25</v>
      </c>
      <c r="G25" s="3">
        <v>250</v>
      </c>
      <c r="H25" s="3">
        <v>222.5</v>
      </c>
      <c r="I25" s="3">
        <v>0</v>
      </c>
    </row>
    <row r="26" spans="1:9">
      <c r="A26" s="3">
        <v>24</v>
      </c>
      <c r="B26" s="4" t="s">
        <v>73</v>
      </c>
      <c r="C26" s="4" t="s">
        <v>74</v>
      </c>
      <c r="D26" s="4" t="s">
        <v>75</v>
      </c>
      <c r="E26" s="4" t="s">
        <v>81</v>
      </c>
      <c r="F26" s="4" t="s">
        <v>25</v>
      </c>
      <c r="G26" s="3">
        <v>250</v>
      </c>
      <c r="H26" s="3">
        <v>222.5</v>
      </c>
      <c r="I26" s="3">
        <v>0</v>
      </c>
    </row>
    <row r="27" spans="1:9">
      <c r="A27" s="3">
        <v>25</v>
      </c>
      <c r="B27" s="4" t="s">
        <v>82</v>
      </c>
      <c r="C27" s="4" t="s">
        <v>83</v>
      </c>
      <c r="D27" s="4" t="s">
        <v>84</v>
      </c>
      <c r="E27" s="4" t="s">
        <v>85</v>
      </c>
      <c r="F27" s="4" t="s">
        <v>86</v>
      </c>
      <c r="G27" s="3">
        <v>250</v>
      </c>
      <c r="H27" s="3">
        <v>222.5</v>
      </c>
      <c r="I27" s="3">
        <v>0</v>
      </c>
    </row>
    <row r="28" spans="1:9">
      <c r="A28" s="3">
        <v>26</v>
      </c>
      <c r="B28" s="4" t="s">
        <v>82</v>
      </c>
      <c r="C28" s="4" t="s">
        <v>83</v>
      </c>
      <c r="D28" s="4" t="s">
        <v>87</v>
      </c>
      <c r="E28" s="4" t="s">
        <v>88</v>
      </c>
      <c r="F28" s="4" t="s">
        <v>89</v>
      </c>
      <c r="G28" s="3">
        <v>250</v>
      </c>
      <c r="H28" s="3">
        <v>222.5</v>
      </c>
      <c r="I28" s="3">
        <v>0</v>
      </c>
    </row>
    <row r="29" spans="1:9">
      <c r="A29" s="3">
        <v>27</v>
      </c>
      <c r="B29" s="4" t="s">
        <v>82</v>
      </c>
      <c r="C29" s="4" t="s">
        <v>90</v>
      </c>
      <c r="D29" s="4" t="s">
        <v>91</v>
      </c>
      <c r="E29" s="4" t="s">
        <v>92</v>
      </c>
      <c r="F29" s="4" t="s">
        <v>93</v>
      </c>
      <c r="G29" s="3">
        <v>250</v>
      </c>
      <c r="H29" s="3">
        <v>222.5</v>
      </c>
      <c r="I29" s="3">
        <v>0</v>
      </c>
    </row>
    <row r="30" spans="1:9">
      <c r="A30" s="3">
        <v>28</v>
      </c>
      <c r="B30" s="4" t="s">
        <v>94</v>
      </c>
      <c r="C30" s="4" t="s">
        <v>95</v>
      </c>
      <c r="D30" s="4" t="s">
        <v>96</v>
      </c>
      <c r="E30" s="4" t="s">
        <v>97</v>
      </c>
      <c r="F30" s="4" t="s">
        <v>98</v>
      </c>
      <c r="G30" s="3">
        <v>400</v>
      </c>
      <c r="H30" s="3">
        <v>356</v>
      </c>
      <c r="I30" s="3">
        <v>0</v>
      </c>
    </row>
    <row r="31" spans="1:9">
      <c r="A31" s="3">
        <v>29</v>
      </c>
      <c r="B31" s="4" t="s">
        <v>99</v>
      </c>
      <c r="C31" s="4" t="s">
        <v>100</v>
      </c>
      <c r="D31" s="4" t="s">
        <v>101</v>
      </c>
      <c r="E31" s="4" t="s">
        <v>102</v>
      </c>
      <c r="F31" s="4" t="s">
        <v>103</v>
      </c>
      <c r="G31" s="3">
        <v>400</v>
      </c>
      <c r="H31" s="3">
        <f>202.7+15+15+3+10+10</f>
        <v>255.7</v>
      </c>
      <c r="I31" s="3">
        <f>153.3-15-15-3-10-10</f>
        <v>100.30000000000001</v>
      </c>
    </row>
    <row r="32" spans="1:9">
      <c r="A32" s="3">
        <v>30</v>
      </c>
      <c r="B32" s="4" t="s">
        <v>104</v>
      </c>
      <c r="C32" s="4" t="s">
        <v>95</v>
      </c>
      <c r="D32" s="4" t="s">
        <v>96</v>
      </c>
      <c r="E32" s="4" t="s">
        <v>105</v>
      </c>
      <c r="F32" s="4" t="s">
        <v>106</v>
      </c>
      <c r="G32" s="3">
        <v>100</v>
      </c>
      <c r="H32" s="3">
        <v>84.5</v>
      </c>
      <c r="I32" s="3">
        <v>4.5</v>
      </c>
    </row>
    <row r="33" spans="1:9">
      <c r="A33" s="3">
        <v>31</v>
      </c>
      <c r="B33" s="4" t="s">
        <v>107</v>
      </c>
      <c r="C33" s="4" t="s">
        <v>95</v>
      </c>
      <c r="D33" s="4" t="s">
        <v>96</v>
      </c>
      <c r="E33" s="4" t="s">
        <v>108</v>
      </c>
      <c r="F33" s="4" t="s">
        <v>109</v>
      </c>
      <c r="G33" s="3">
        <v>160</v>
      </c>
      <c r="H33" s="3">
        <v>97.6</v>
      </c>
      <c r="I33" s="3">
        <v>44.8</v>
      </c>
    </row>
    <row r="34" spans="1:9">
      <c r="A34" s="3">
        <v>32</v>
      </c>
      <c r="B34" s="4" t="s">
        <v>110</v>
      </c>
      <c r="C34" s="4" t="s">
        <v>111</v>
      </c>
      <c r="D34" s="4" t="s">
        <v>112</v>
      </c>
      <c r="E34" s="4" t="s">
        <v>113</v>
      </c>
      <c r="F34" s="4" t="s">
        <v>114</v>
      </c>
      <c r="G34" s="3">
        <v>400</v>
      </c>
      <c r="H34" s="3">
        <v>257.8</v>
      </c>
      <c r="I34" s="3">
        <v>98.2</v>
      </c>
    </row>
    <row r="35" spans="1:9">
      <c r="A35" s="3">
        <v>33</v>
      </c>
      <c r="B35" s="4" t="s">
        <v>115</v>
      </c>
      <c r="C35" s="4" t="s">
        <v>111</v>
      </c>
      <c r="D35" s="4" t="s">
        <v>116</v>
      </c>
      <c r="E35" s="4" t="s">
        <v>117</v>
      </c>
      <c r="F35" s="4" t="s">
        <v>118</v>
      </c>
      <c r="G35" s="3">
        <v>800</v>
      </c>
      <c r="H35" s="3">
        <v>96.8</v>
      </c>
      <c r="I35" s="3">
        <v>615.20000000000005</v>
      </c>
    </row>
    <row r="36" spans="1:9">
      <c r="A36" s="3">
        <v>34</v>
      </c>
      <c r="B36" s="4" t="s">
        <v>115</v>
      </c>
      <c r="C36" s="4" t="s">
        <v>111</v>
      </c>
      <c r="D36" s="4" t="s">
        <v>116</v>
      </c>
      <c r="E36" s="4" t="s">
        <v>117</v>
      </c>
      <c r="F36" s="4" t="s">
        <v>118</v>
      </c>
      <c r="G36" s="3">
        <v>800</v>
      </c>
      <c r="H36" s="3">
        <v>12.6</v>
      </c>
      <c r="I36" s="3">
        <v>699.4</v>
      </c>
    </row>
    <row r="37" spans="1:9">
      <c r="A37" s="3">
        <v>35</v>
      </c>
      <c r="B37" s="4" t="s">
        <v>119</v>
      </c>
      <c r="C37" s="4" t="s">
        <v>111</v>
      </c>
      <c r="D37" s="4" t="s">
        <v>116</v>
      </c>
      <c r="E37" s="4" t="s">
        <v>120</v>
      </c>
      <c r="F37" s="4" t="s">
        <v>119</v>
      </c>
      <c r="G37" s="3">
        <v>800</v>
      </c>
      <c r="H37" s="3">
        <v>712</v>
      </c>
      <c r="I37" s="3">
        <v>0</v>
      </c>
    </row>
    <row r="38" spans="1:9">
      <c r="A38" s="3">
        <v>36</v>
      </c>
      <c r="B38" s="4" t="s">
        <v>121</v>
      </c>
      <c r="C38" s="4" t="s">
        <v>111</v>
      </c>
      <c r="D38" s="4" t="s">
        <v>122</v>
      </c>
      <c r="E38" s="4" t="s">
        <v>123</v>
      </c>
      <c r="F38" s="4" t="s">
        <v>121</v>
      </c>
      <c r="G38" s="3" t="s">
        <v>124</v>
      </c>
      <c r="H38" s="3">
        <v>95.2</v>
      </c>
      <c r="I38" s="3">
        <v>82.8</v>
      </c>
    </row>
    <row r="39" spans="1:9">
      <c r="A39" s="3">
        <v>37</v>
      </c>
      <c r="B39" s="4" t="s">
        <v>121</v>
      </c>
      <c r="C39" s="4" t="s">
        <v>111</v>
      </c>
      <c r="D39" s="4" t="s">
        <v>122</v>
      </c>
      <c r="E39" s="4" t="s">
        <v>125</v>
      </c>
      <c r="F39" s="4" t="s">
        <v>126</v>
      </c>
      <c r="G39" s="3" t="s">
        <v>127</v>
      </c>
      <c r="H39" s="3">
        <v>574.5</v>
      </c>
      <c r="I39" s="3">
        <v>137.5</v>
      </c>
    </row>
    <row r="40" spans="1:9">
      <c r="A40" s="3">
        <v>38</v>
      </c>
      <c r="B40" s="4" t="s">
        <v>121</v>
      </c>
      <c r="C40" s="4" t="s">
        <v>111</v>
      </c>
      <c r="D40" s="4" t="s">
        <v>122</v>
      </c>
      <c r="E40" s="4" t="s">
        <v>128</v>
      </c>
      <c r="F40" s="4" t="s">
        <v>129</v>
      </c>
      <c r="G40" s="3">
        <v>250</v>
      </c>
      <c r="H40" s="3">
        <v>148.19999999999999</v>
      </c>
      <c r="I40" s="3">
        <v>74.3</v>
      </c>
    </row>
    <row r="41" spans="1:9">
      <c r="A41" s="3">
        <v>39</v>
      </c>
      <c r="B41" s="4" t="s">
        <v>121</v>
      </c>
      <c r="C41" s="4" t="s">
        <v>111</v>
      </c>
      <c r="D41" s="4" t="s">
        <v>122</v>
      </c>
      <c r="E41" s="4" t="s">
        <v>130</v>
      </c>
      <c r="F41" s="4" t="s">
        <v>129</v>
      </c>
      <c r="G41" s="3">
        <v>250</v>
      </c>
      <c r="H41" s="3">
        <f>158.2+15+10</f>
        <v>183.2</v>
      </c>
      <c r="I41" s="3">
        <f>64.3-15-10</f>
        <v>39.299999999999997</v>
      </c>
    </row>
    <row r="42" spans="1:9">
      <c r="A42" s="3">
        <v>40</v>
      </c>
      <c r="B42" s="4" t="s">
        <v>121</v>
      </c>
      <c r="C42" s="4" t="s">
        <v>111</v>
      </c>
      <c r="D42" s="4" t="s">
        <v>122</v>
      </c>
      <c r="E42" s="4" t="s">
        <v>131</v>
      </c>
      <c r="F42" s="4" t="s">
        <v>132</v>
      </c>
      <c r="G42" s="3">
        <v>250</v>
      </c>
      <c r="H42" s="3">
        <v>222.5</v>
      </c>
      <c r="I42" s="3">
        <v>0</v>
      </c>
    </row>
    <row r="43" spans="1:9">
      <c r="A43" s="3">
        <v>41</v>
      </c>
      <c r="B43" s="4" t="s">
        <v>121</v>
      </c>
      <c r="C43" s="4" t="s">
        <v>111</v>
      </c>
      <c r="D43" s="4" t="s">
        <v>122</v>
      </c>
      <c r="E43" s="4" t="s">
        <v>133</v>
      </c>
      <c r="F43" s="4" t="s">
        <v>121</v>
      </c>
      <c r="G43" s="3">
        <v>40</v>
      </c>
      <c r="H43" s="3">
        <v>27.5</v>
      </c>
      <c r="I43" s="3">
        <v>8.1</v>
      </c>
    </row>
    <row r="44" spans="1:9">
      <c r="A44" s="3">
        <v>42</v>
      </c>
      <c r="B44" s="4" t="s">
        <v>134</v>
      </c>
      <c r="C44" s="4" t="s">
        <v>135</v>
      </c>
      <c r="D44" s="4" t="s">
        <v>136</v>
      </c>
      <c r="E44" s="4" t="s">
        <v>137</v>
      </c>
      <c r="F44" s="4" t="s">
        <v>138</v>
      </c>
      <c r="G44" s="3">
        <v>250</v>
      </c>
      <c r="H44" s="3">
        <v>203.2</v>
      </c>
      <c r="I44" s="3">
        <v>19.3</v>
      </c>
    </row>
    <row r="45" spans="1:9">
      <c r="A45" s="3">
        <v>43</v>
      </c>
      <c r="B45" s="4" t="s">
        <v>139</v>
      </c>
      <c r="C45" s="4" t="s">
        <v>140</v>
      </c>
      <c r="D45" s="4" t="s">
        <v>141</v>
      </c>
      <c r="E45" s="4" t="s">
        <v>142</v>
      </c>
      <c r="F45" s="4" t="s">
        <v>143</v>
      </c>
      <c r="G45" s="3">
        <v>400</v>
      </c>
      <c r="H45" s="3">
        <v>356</v>
      </c>
      <c r="I45" s="3">
        <v>0</v>
      </c>
    </row>
    <row r="46" spans="1:9">
      <c r="A46" s="3">
        <v>44</v>
      </c>
      <c r="B46" s="4" t="s">
        <v>144</v>
      </c>
      <c r="C46" s="4" t="s">
        <v>140</v>
      </c>
      <c r="D46" s="4" t="s">
        <v>145</v>
      </c>
      <c r="E46" s="4" t="s">
        <v>146</v>
      </c>
      <c r="F46" s="4" t="s">
        <v>147</v>
      </c>
      <c r="G46" s="3">
        <v>160</v>
      </c>
      <c r="H46" s="3">
        <v>142.4</v>
      </c>
      <c r="I46" s="3">
        <v>0</v>
      </c>
    </row>
    <row r="47" spans="1:9">
      <c r="A47" s="3">
        <v>45</v>
      </c>
      <c r="B47" s="4" t="s">
        <v>144</v>
      </c>
      <c r="C47" s="4" t="s">
        <v>140</v>
      </c>
      <c r="D47" s="4" t="s">
        <v>145</v>
      </c>
      <c r="E47" s="4" t="s">
        <v>148</v>
      </c>
      <c r="F47" s="4" t="s">
        <v>149</v>
      </c>
      <c r="G47" s="3">
        <v>63</v>
      </c>
      <c r="H47" s="3">
        <v>56.1</v>
      </c>
      <c r="I47" s="3">
        <v>0</v>
      </c>
    </row>
    <row r="48" spans="1:9">
      <c r="A48" s="3">
        <v>46</v>
      </c>
      <c r="B48" s="4" t="s">
        <v>150</v>
      </c>
      <c r="C48" s="4" t="s">
        <v>140</v>
      </c>
      <c r="D48" s="4" t="s">
        <v>145</v>
      </c>
      <c r="E48" s="4" t="s">
        <v>151</v>
      </c>
      <c r="F48" s="4" t="s">
        <v>152</v>
      </c>
      <c r="G48" s="3">
        <v>630</v>
      </c>
      <c r="H48" s="3">
        <v>560.70000000000005</v>
      </c>
      <c r="I48" s="3">
        <v>0</v>
      </c>
    </row>
    <row r="49" spans="1:9">
      <c r="A49" s="3">
        <v>47</v>
      </c>
      <c r="B49" s="4" t="s">
        <v>150</v>
      </c>
      <c r="C49" s="4" t="s">
        <v>140</v>
      </c>
      <c r="D49" s="4" t="s">
        <v>145</v>
      </c>
      <c r="E49" s="4" t="s">
        <v>153</v>
      </c>
      <c r="F49" s="4" t="s">
        <v>152</v>
      </c>
      <c r="G49" s="3">
        <v>160</v>
      </c>
      <c r="H49" s="3">
        <v>142.4</v>
      </c>
      <c r="I49" s="3">
        <v>0</v>
      </c>
    </row>
    <row r="50" spans="1:9">
      <c r="A50" s="3">
        <v>48</v>
      </c>
      <c r="B50" s="4" t="s">
        <v>154</v>
      </c>
      <c r="C50" s="4" t="s">
        <v>155</v>
      </c>
      <c r="D50" s="4" t="s">
        <v>156</v>
      </c>
      <c r="E50" s="4" t="s">
        <v>157</v>
      </c>
      <c r="F50" s="4" t="s">
        <v>158</v>
      </c>
      <c r="G50" s="3">
        <v>40</v>
      </c>
      <c r="H50" s="3">
        <v>21</v>
      </c>
      <c r="I50" s="3">
        <v>14.6</v>
      </c>
    </row>
    <row r="51" spans="1:9" ht="31.5">
      <c r="A51" s="3">
        <v>49</v>
      </c>
      <c r="B51" s="5" t="s">
        <v>154</v>
      </c>
      <c r="C51" s="9" t="s">
        <v>159</v>
      </c>
      <c r="D51" s="5" t="s">
        <v>160</v>
      </c>
      <c r="E51" s="5" t="s">
        <v>161</v>
      </c>
      <c r="F51" s="5" t="s">
        <v>162</v>
      </c>
      <c r="G51" s="3">
        <v>160</v>
      </c>
      <c r="H51" s="3">
        <v>138.30000000000001</v>
      </c>
      <c r="I51" s="3">
        <v>4.0999999999999996</v>
      </c>
    </row>
    <row r="52" spans="1:9">
      <c r="A52" s="3">
        <v>50</v>
      </c>
      <c r="B52" s="4" t="s">
        <v>154</v>
      </c>
      <c r="C52" s="4" t="s">
        <v>155</v>
      </c>
      <c r="D52" s="4" t="s">
        <v>163</v>
      </c>
      <c r="E52" s="4" t="s">
        <v>164</v>
      </c>
      <c r="F52" s="4" t="s">
        <v>165</v>
      </c>
      <c r="G52" s="3">
        <v>400</v>
      </c>
      <c r="H52" s="3">
        <v>356</v>
      </c>
      <c r="I52" s="3">
        <v>0</v>
      </c>
    </row>
    <row r="53" spans="1:9">
      <c r="A53" s="3">
        <v>51</v>
      </c>
      <c r="B53" s="4" t="s">
        <v>154</v>
      </c>
      <c r="C53" s="4" t="s">
        <v>155</v>
      </c>
      <c r="D53" s="4" t="s">
        <v>166</v>
      </c>
      <c r="E53" s="4" t="s">
        <v>167</v>
      </c>
      <c r="F53" s="4" t="s">
        <v>168</v>
      </c>
      <c r="G53" s="3">
        <v>250</v>
      </c>
      <c r="H53" s="3">
        <v>222.5</v>
      </c>
      <c r="I53" s="3">
        <v>0</v>
      </c>
    </row>
    <row r="54" spans="1:9">
      <c r="A54" s="3">
        <v>52</v>
      </c>
      <c r="B54" s="4" t="s">
        <v>154</v>
      </c>
      <c r="C54" s="4" t="s">
        <v>155</v>
      </c>
      <c r="D54" s="4" t="s">
        <v>166</v>
      </c>
      <c r="E54" s="4" t="s">
        <v>169</v>
      </c>
      <c r="F54" s="4" t="s">
        <v>170</v>
      </c>
      <c r="G54" s="3">
        <v>400</v>
      </c>
      <c r="H54" s="3">
        <v>356</v>
      </c>
      <c r="I54" s="3">
        <v>0</v>
      </c>
    </row>
    <row r="55" spans="1:9">
      <c r="A55" s="3">
        <v>53</v>
      </c>
      <c r="B55" s="4" t="s">
        <v>154</v>
      </c>
      <c r="C55" s="4" t="s">
        <v>155</v>
      </c>
      <c r="D55" s="4" t="s">
        <v>166</v>
      </c>
      <c r="E55" s="4" t="s">
        <v>171</v>
      </c>
      <c r="F55" s="4" t="s">
        <v>172</v>
      </c>
      <c r="G55" s="3">
        <v>400</v>
      </c>
      <c r="H55" s="3">
        <v>356</v>
      </c>
      <c r="I55" s="3">
        <v>0</v>
      </c>
    </row>
    <row r="56" spans="1:9">
      <c r="A56" s="3">
        <v>54</v>
      </c>
      <c r="B56" s="4" t="s">
        <v>154</v>
      </c>
      <c r="C56" s="4" t="s">
        <v>155</v>
      </c>
      <c r="D56" s="4" t="s">
        <v>166</v>
      </c>
      <c r="E56" s="4" t="s">
        <v>173</v>
      </c>
      <c r="F56" s="4" t="s">
        <v>174</v>
      </c>
      <c r="G56" s="3">
        <v>250</v>
      </c>
      <c r="H56" s="3">
        <v>222.5</v>
      </c>
      <c r="I56" s="3">
        <v>0</v>
      </c>
    </row>
    <row r="57" spans="1:9">
      <c r="A57" s="3">
        <v>55</v>
      </c>
      <c r="B57" s="4" t="s">
        <v>154</v>
      </c>
      <c r="C57" s="4" t="s">
        <v>155</v>
      </c>
      <c r="D57" s="4" t="s">
        <v>166</v>
      </c>
      <c r="E57" s="4" t="s">
        <v>175</v>
      </c>
      <c r="F57" s="4" t="s">
        <v>176</v>
      </c>
      <c r="G57" s="3">
        <v>400</v>
      </c>
      <c r="H57" s="3">
        <v>28.7</v>
      </c>
      <c r="I57" s="3">
        <v>327.3</v>
      </c>
    </row>
    <row r="58" spans="1:9">
      <c r="A58" s="3">
        <v>56</v>
      </c>
      <c r="B58" s="4" t="s">
        <v>154</v>
      </c>
      <c r="C58" s="4" t="s">
        <v>155</v>
      </c>
      <c r="D58" s="4" t="s">
        <v>163</v>
      </c>
      <c r="E58" s="4" t="s">
        <v>177</v>
      </c>
      <c r="F58" s="4" t="s">
        <v>114</v>
      </c>
      <c r="G58" s="3" t="s">
        <v>127</v>
      </c>
      <c r="H58" s="3">
        <f>498.9+15</f>
        <v>513.9</v>
      </c>
      <c r="I58" s="3">
        <f>213.1-15</f>
        <v>198.1</v>
      </c>
    </row>
    <row r="59" spans="1:9">
      <c r="A59" s="3">
        <v>57</v>
      </c>
      <c r="B59" s="4" t="s">
        <v>154</v>
      </c>
      <c r="C59" s="4" t="s">
        <v>155</v>
      </c>
      <c r="D59" s="4" t="s">
        <v>166</v>
      </c>
      <c r="E59" s="4" t="s">
        <v>178</v>
      </c>
      <c r="F59" s="4" t="s">
        <v>179</v>
      </c>
      <c r="G59" s="3">
        <v>400</v>
      </c>
      <c r="H59" s="3">
        <v>356</v>
      </c>
      <c r="I59" s="3">
        <v>0</v>
      </c>
    </row>
    <row r="60" spans="1:9">
      <c r="A60" s="3">
        <v>58</v>
      </c>
      <c r="B60" s="4" t="s">
        <v>154</v>
      </c>
      <c r="C60" s="4" t="s">
        <v>155</v>
      </c>
      <c r="D60" s="4" t="s">
        <v>166</v>
      </c>
      <c r="E60" s="4" t="s">
        <v>180</v>
      </c>
      <c r="F60" s="4" t="s">
        <v>181</v>
      </c>
      <c r="G60" s="3">
        <v>400</v>
      </c>
      <c r="H60" s="3">
        <f>96.2+20+5+15</f>
        <v>136.19999999999999</v>
      </c>
      <c r="I60" s="3">
        <f>259.8-20-5-15</f>
        <v>219.8</v>
      </c>
    </row>
    <row r="61" spans="1:9">
      <c r="A61" s="3">
        <v>59</v>
      </c>
      <c r="B61" s="4" t="s">
        <v>154</v>
      </c>
      <c r="C61" s="4" t="s">
        <v>155</v>
      </c>
      <c r="D61" s="4" t="s">
        <v>156</v>
      </c>
      <c r="E61" s="4" t="s">
        <v>182</v>
      </c>
      <c r="F61" s="4" t="s">
        <v>183</v>
      </c>
      <c r="G61" s="3">
        <v>250</v>
      </c>
      <c r="H61" s="3">
        <v>196.4</v>
      </c>
      <c r="I61" s="3">
        <v>26.1</v>
      </c>
    </row>
    <row r="62" spans="1:9">
      <c r="A62" s="3">
        <v>60</v>
      </c>
      <c r="B62" s="4" t="s">
        <v>184</v>
      </c>
      <c r="C62" s="4" t="s">
        <v>155</v>
      </c>
      <c r="D62" s="4" t="s">
        <v>166</v>
      </c>
      <c r="E62" s="4" t="s">
        <v>185</v>
      </c>
      <c r="F62" s="4" t="s">
        <v>184</v>
      </c>
      <c r="G62" s="3">
        <v>400</v>
      </c>
      <c r="H62" s="3">
        <v>203.9</v>
      </c>
      <c r="I62" s="3">
        <v>152.1</v>
      </c>
    </row>
    <row r="63" spans="1:9">
      <c r="A63" s="3">
        <v>61</v>
      </c>
      <c r="B63" s="4" t="s">
        <v>186</v>
      </c>
      <c r="C63" s="4" t="s">
        <v>155</v>
      </c>
      <c r="D63" s="4" t="s">
        <v>156</v>
      </c>
      <c r="E63" s="4" t="s">
        <v>187</v>
      </c>
      <c r="F63" s="4" t="s">
        <v>186</v>
      </c>
      <c r="G63" s="3">
        <v>25</v>
      </c>
      <c r="H63" s="3">
        <v>22.25</v>
      </c>
      <c r="I63" s="3">
        <v>0</v>
      </c>
    </row>
    <row r="64" spans="1:9">
      <c r="A64" s="3">
        <v>62</v>
      </c>
      <c r="B64" s="4" t="s">
        <v>188</v>
      </c>
      <c r="C64" s="4" t="s">
        <v>155</v>
      </c>
      <c r="D64" s="4" t="s">
        <v>166</v>
      </c>
      <c r="E64" s="4" t="s">
        <v>189</v>
      </c>
      <c r="F64" s="4" t="s">
        <v>190</v>
      </c>
      <c r="G64" s="3">
        <v>400</v>
      </c>
      <c r="H64" s="3">
        <v>356</v>
      </c>
      <c r="I64" s="3">
        <v>0</v>
      </c>
    </row>
    <row r="65" spans="1:9">
      <c r="A65" s="3">
        <v>63</v>
      </c>
      <c r="B65" s="4" t="s">
        <v>188</v>
      </c>
      <c r="C65" s="4" t="s">
        <v>155</v>
      </c>
      <c r="D65" s="4" t="s">
        <v>166</v>
      </c>
      <c r="E65" s="4" t="s">
        <v>191</v>
      </c>
      <c r="F65" s="4" t="s">
        <v>48</v>
      </c>
      <c r="G65" s="3">
        <v>400</v>
      </c>
      <c r="H65" s="3">
        <v>356</v>
      </c>
      <c r="I65" s="3">
        <v>0</v>
      </c>
    </row>
    <row r="66" spans="1:9">
      <c r="A66" s="3">
        <v>64</v>
      </c>
      <c r="B66" s="4" t="s">
        <v>158</v>
      </c>
      <c r="C66" s="4" t="s">
        <v>155</v>
      </c>
      <c r="D66" s="4" t="s">
        <v>166</v>
      </c>
      <c r="E66" s="4" t="s">
        <v>192</v>
      </c>
      <c r="F66" s="4" t="s">
        <v>193</v>
      </c>
      <c r="G66" s="3">
        <v>1000</v>
      </c>
      <c r="H66" s="3">
        <f>200+15+15</f>
        <v>230</v>
      </c>
      <c r="I66" s="3">
        <f>690-15-15</f>
        <v>660</v>
      </c>
    </row>
    <row r="67" spans="1:9">
      <c r="A67" s="3">
        <v>65</v>
      </c>
      <c r="B67" s="4" t="s">
        <v>194</v>
      </c>
      <c r="C67" s="4" t="s">
        <v>195</v>
      </c>
      <c r="D67" s="4" t="s">
        <v>196</v>
      </c>
      <c r="E67" s="4" t="s">
        <v>197</v>
      </c>
      <c r="F67" s="4" t="s">
        <v>198</v>
      </c>
      <c r="G67" s="3">
        <v>63</v>
      </c>
      <c r="H67" s="3">
        <v>56</v>
      </c>
      <c r="I67" s="3">
        <v>0</v>
      </c>
    </row>
    <row r="68" spans="1:9">
      <c r="A68" s="3">
        <v>66</v>
      </c>
      <c r="B68" s="4" t="s">
        <v>199</v>
      </c>
      <c r="C68" s="4" t="s">
        <v>200</v>
      </c>
      <c r="D68" s="4" t="s">
        <v>201</v>
      </c>
      <c r="E68" s="4" t="s">
        <v>202</v>
      </c>
      <c r="F68" s="4" t="s">
        <v>203</v>
      </c>
      <c r="G68" s="3">
        <v>250</v>
      </c>
      <c r="H68" s="3">
        <f>59+15</f>
        <v>74</v>
      </c>
      <c r="I68" s="3">
        <f>163.5-15</f>
        <v>148.5</v>
      </c>
    </row>
    <row r="69" spans="1:9">
      <c r="A69" s="3">
        <v>67</v>
      </c>
      <c r="B69" s="4" t="s">
        <v>204</v>
      </c>
      <c r="C69" s="4" t="s">
        <v>140</v>
      </c>
      <c r="D69" s="4" t="s">
        <v>205</v>
      </c>
      <c r="E69" s="4" t="s">
        <v>206</v>
      </c>
      <c r="F69" s="4" t="s">
        <v>16</v>
      </c>
      <c r="G69" s="3">
        <v>40</v>
      </c>
      <c r="H69" s="3">
        <v>35.6</v>
      </c>
      <c r="I69" s="3">
        <v>0</v>
      </c>
    </row>
    <row r="70" spans="1:9">
      <c r="A70" s="3">
        <v>68</v>
      </c>
      <c r="B70" s="4" t="s">
        <v>207</v>
      </c>
      <c r="C70" s="4" t="s">
        <v>140</v>
      </c>
      <c r="D70" s="4" t="s">
        <v>208</v>
      </c>
      <c r="E70" s="4" t="s">
        <v>209</v>
      </c>
      <c r="F70" s="4" t="s">
        <v>210</v>
      </c>
      <c r="G70" s="3">
        <v>250</v>
      </c>
      <c r="H70" s="3">
        <f>149.5+15+15+15+15+13</f>
        <v>222.5</v>
      </c>
      <c r="I70" s="3">
        <f>73-15-15-15-15-13</f>
        <v>0</v>
      </c>
    </row>
    <row r="71" spans="1:9">
      <c r="A71" s="3">
        <v>69</v>
      </c>
      <c r="B71" s="4" t="s">
        <v>207</v>
      </c>
      <c r="C71" s="4" t="s">
        <v>140</v>
      </c>
      <c r="D71" s="4" t="s">
        <v>211</v>
      </c>
      <c r="E71" s="4" t="s">
        <v>212</v>
      </c>
      <c r="F71" s="4" t="s">
        <v>181</v>
      </c>
      <c r="G71" s="3">
        <v>25</v>
      </c>
      <c r="H71" s="3">
        <v>22.3</v>
      </c>
      <c r="I71" s="3">
        <v>0</v>
      </c>
    </row>
    <row r="72" spans="1:9">
      <c r="A72" s="3">
        <v>70</v>
      </c>
      <c r="B72" s="4" t="s">
        <v>207</v>
      </c>
      <c r="C72" s="4" t="s">
        <v>140</v>
      </c>
      <c r="D72" s="4" t="s">
        <v>205</v>
      </c>
      <c r="E72" s="4" t="s">
        <v>213</v>
      </c>
      <c r="F72" s="4" t="s">
        <v>181</v>
      </c>
      <c r="G72" s="3">
        <v>630</v>
      </c>
      <c r="H72" s="3">
        <v>560.70000000000005</v>
      </c>
      <c r="I72" s="3">
        <v>0</v>
      </c>
    </row>
    <row r="73" spans="1:9">
      <c r="A73" s="3">
        <v>71</v>
      </c>
      <c r="B73" s="4" t="s">
        <v>207</v>
      </c>
      <c r="C73" s="4" t="s">
        <v>140</v>
      </c>
      <c r="D73" s="4" t="s">
        <v>211</v>
      </c>
      <c r="E73" s="4" t="s">
        <v>151</v>
      </c>
      <c r="F73" s="4" t="s">
        <v>214</v>
      </c>
      <c r="G73" s="3">
        <v>250</v>
      </c>
      <c r="H73" s="3">
        <v>222.5</v>
      </c>
      <c r="I73" s="3">
        <v>0</v>
      </c>
    </row>
    <row r="74" spans="1:9">
      <c r="A74" s="3">
        <v>72</v>
      </c>
      <c r="B74" s="4" t="s">
        <v>215</v>
      </c>
      <c r="C74" s="4" t="s">
        <v>140</v>
      </c>
      <c r="D74" s="4" t="s">
        <v>205</v>
      </c>
      <c r="E74" s="4" t="s">
        <v>216</v>
      </c>
      <c r="F74" s="4" t="s">
        <v>217</v>
      </c>
      <c r="G74" s="3">
        <v>100</v>
      </c>
      <c r="H74" s="3">
        <f>15+10+15+15</f>
        <v>55</v>
      </c>
      <c r="I74" s="3">
        <f>89-15-10-15-15</f>
        <v>34</v>
      </c>
    </row>
    <row r="75" spans="1:9">
      <c r="A75" s="3">
        <v>73</v>
      </c>
      <c r="B75" s="4" t="s">
        <v>218</v>
      </c>
      <c r="C75" s="4" t="s">
        <v>219</v>
      </c>
      <c r="D75" s="4" t="s">
        <v>220</v>
      </c>
      <c r="E75" s="4" t="s">
        <v>221</v>
      </c>
      <c r="F75" s="4" t="s">
        <v>16</v>
      </c>
      <c r="G75" s="3">
        <v>160</v>
      </c>
      <c r="H75" s="3">
        <v>142.4</v>
      </c>
      <c r="I75" s="3">
        <v>0</v>
      </c>
    </row>
    <row r="76" spans="1:9">
      <c r="A76" s="3">
        <v>74</v>
      </c>
      <c r="B76" s="4" t="s">
        <v>222</v>
      </c>
      <c r="C76" s="4" t="s">
        <v>219</v>
      </c>
      <c r="D76" s="4" t="s">
        <v>220</v>
      </c>
      <c r="E76" s="4" t="s">
        <v>223</v>
      </c>
      <c r="F76" s="4" t="s">
        <v>224</v>
      </c>
      <c r="G76" s="3">
        <v>100</v>
      </c>
      <c r="H76" s="3">
        <f>51+15</f>
        <v>66</v>
      </c>
      <c r="I76" s="3">
        <f>38-15</f>
        <v>23</v>
      </c>
    </row>
    <row r="77" spans="1:9">
      <c r="A77" s="3">
        <v>75</v>
      </c>
      <c r="B77" s="4" t="s">
        <v>225</v>
      </c>
      <c r="C77" s="4" t="s">
        <v>219</v>
      </c>
      <c r="D77" s="4" t="s">
        <v>220</v>
      </c>
      <c r="E77" s="4" t="s">
        <v>226</v>
      </c>
      <c r="F77" s="4" t="s">
        <v>227</v>
      </c>
      <c r="G77" s="3">
        <v>250</v>
      </c>
      <c r="H77" s="3">
        <v>0</v>
      </c>
      <c r="I77" s="3">
        <v>222.5</v>
      </c>
    </row>
    <row r="78" spans="1:9">
      <c r="A78" s="3">
        <v>76</v>
      </c>
      <c r="B78" s="4" t="s">
        <v>228</v>
      </c>
      <c r="C78" s="4" t="s">
        <v>140</v>
      </c>
      <c r="D78" s="4" t="s">
        <v>145</v>
      </c>
      <c r="E78" s="4" t="s">
        <v>229</v>
      </c>
      <c r="F78" s="4" t="s">
        <v>16</v>
      </c>
      <c r="G78" s="3">
        <v>250</v>
      </c>
      <c r="H78" s="3">
        <v>222.5</v>
      </c>
      <c r="I78" s="3">
        <v>0</v>
      </c>
    </row>
    <row r="79" spans="1:9">
      <c r="A79" s="3">
        <v>77</v>
      </c>
      <c r="B79" s="4" t="s">
        <v>230</v>
      </c>
      <c r="C79" s="4" t="s">
        <v>219</v>
      </c>
      <c r="D79" s="4" t="s">
        <v>220</v>
      </c>
      <c r="E79" s="4" t="s">
        <v>231</v>
      </c>
      <c r="F79" s="4" t="s">
        <v>232</v>
      </c>
      <c r="G79" s="3">
        <v>250</v>
      </c>
      <c r="H79" s="3">
        <f>36.1+15+15+10+10+15+15+15+15+15</f>
        <v>161.1</v>
      </c>
      <c r="I79" s="3">
        <f>186.4-15-15-10-10-15-15-15-15-15</f>
        <v>61.400000000000006</v>
      </c>
    </row>
    <row r="80" spans="1:9">
      <c r="A80" s="3">
        <v>78</v>
      </c>
      <c r="B80" s="4" t="s">
        <v>233</v>
      </c>
      <c r="C80" s="4" t="s">
        <v>234</v>
      </c>
      <c r="D80" s="4" t="s">
        <v>235</v>
      </c>
      <c r="E80" s="4" t="s">
        <v>236</v>
      </c>
      <c r="F80" s="4" t="s">
        <v>16</v>
      </c>
      <c r="G80" s="3">
        <v>400</v>
      </c>
      <c r="H80" s="3">
        <v>356</v>
      </c>
      <c r="I80" s="3">
        <v>0</v>
      </c>
    </row>
    <row r="81" spans="1:9">
      <c r="A81" s="3">
        <v>79</v>
      </c>
      <c r="B81" s="4" t="s">
        <v>233</v>
      </c>
      <c r="C81" s="4" t="s">
        <v>234</v>
      </c>
      <c r="D81" s="4" t="s">
        <v>235</v>
      </c>
      <c r="E81" s="4" t="s">
        <v>237</v>
      </c>
      <c r="F81" s="4" t="s">
        <v>238</v>
      </c>
      <c r="G81" s="3">
        <v>400</v>
      </c>
      <c r="H81" s="3">
        <v>356</v>
      </c>
      <c r="I81" s="3">
        <v>0</v>
      </c>
    </row>
    <row r="82" spans="1:9">
      <c r="A82" s="3">
        <v>80</v>
      </c>
      <c r="B82" s="4" t="s">
        <v>233</v>
      </c>
      <c r="C82" s="4" t="s">
        <v>234</v>
      </c>
      <c r="D82" s="4" t="s">
        <v>235</v>
      </c>
      <c r="E82" s="4" t="s">
        <v>239</v>
      </c>
      <c r="F82" s="4" t="s">
        <v>240</v>
      </c>
      <c r="G82" s="3">
        <v>250</v>
      </c>
      <c r="H82" s="3">
        <f>136.4+12</f>
        <v>148.4</v>
      </c>
      <c r="I82" s="3">
        <f>86.1-12</f>
        <v>74.099999999999994</v>
      </c>
    </row>
    <row r="83" spans="1:9">
      <c r="A83" s="3">
        <v>81</v>
      </c>
      <c r="B83" s="4" t="s">
        <v>233</v>
      </c>
      <c r="C83" s="4" t="s">
        <v>234</v>
      </c>
      <c r="D83" s="4" t="s">
        <v>235</v>
      </c>
      <c r="E83" s="4" t="s">
        <v>241</v>
      </c>
      <c r="F83" s="4" t="s">
        <v>16</v>
      </c>
      <c r="G83" s="3">
        <v>250</v>
      </c>
      <c r="H83" s="3">
        <f>167.6+15+15+5+15+4.9</f>
        <v>222.5</v>
      </c>
      <c r="I83" s="3">
        <v>0</v>
      </c>
    </row>
    <row r="84" spans="1:9">
      <c r="A84" s="3">
        <v>82</v>
      </c>
      <c r="B84" s="4" t="s">
        <v>242</v>
      </c>
      <c r="C84" s="4" t="s">
        <v>234</v>
      </c>
      <c r="D84" s="4" t="s">
        <v>235</v>
      </c>
      <c r="E84" s="4" t="s">
        <v>243</v>
      </c>
      <c r="F84" s="4" t="s">
        <v>16</v>
      </c>
      <c r="G84" s="3">
        <v>250</v>
      </c>
      <c r="H84" s="3">
        <f>190.6+15+10</f>
        <v>215.6</v>
      </c>
      <c r="I84" s="3">
        <f>31.9-15-10</f>
        <v>6.8999999999999986</v>
      </c>
    </row>
    <row r="85" spans="1:9">
      <c r="A85" s="3">
        <v>83</v>
      </c>
      <c r="B85" s="4" t="s">
        <v>244</v>
      </c>
      <c r="C85" s="4" t="s">
        <v>234</v>
      </c>
      <c r="D85" s="4" t="s">
        <v>235</v>
      </c>
      <c r="E85" s="4" t="s">
        <v>245</v>
      </c>
      <c r="F85" s="4" t="s">
        <v>246</v>
      </c>
      <c r="G85" s="3">
        <v>160</v>
      </c>
      <c r="H85" s="3">
        <v>142.4</v>
      </c>
      <c r="I85" s="3">
        <v>0</v>
      </c>
    </row>
    <row r="86" spans="1:9">
      <c r="A86" s="3">
        <v>84</v>
      </c>
      <c r="B86" s="4" t="s">
        <v>244</v>
      </c>
      <c r="C86" s="4" t="s">
        <v>234</v>
      </c>
      <c r="D86" s="4" t="s">
        <v>235</v>
      </c>
      <c r="E86" s="4" t="s">
        <v>247</v>
      </c>
      <c r="F86" s="4" t="s">
        <v>248</v>
      </c>
      <c r="G86" s="3">
        <v>180</v>
      </c>
      <c r="H86" s="3">
        <f>112.1+15+10+15</f>
        <v>152.1</v>
      </c>
      <c r="I86" s="3">
        <f>48.1-15-10-15</f>
        <v>8.1000000000000014</v>
      </c>
    </row>
    <row r="87" spans="1:9">
      <c r="A87" s="3">
        <v>85</v>
      </c>
      <c r="B87" s="4" t="s">
        <v>249</v>
      </c>
      <c r="C87" s="4" t="s">
        <v>234</v>
      </c>
      <c r="D87" s="4" t="s">
        <v>235</v>
      </c>
      <c r="E87" s="4" t="s">
        <v>250</v>
      </c>
      <c r="F87" s="4" t="s">
        <v>251</v>
      </c>
      <c r="G87" s="3">
        <v>400</v>
      </c>
      <c r="H87" s="3">
        <f>289.1+12+15+10+0.03</f>
        <v>326.13</v>
      </c>
      <c r="I87" s="3">
        <f>66.9-12-15-10-0.03</f>
        <v>29.870000000000005</v>
      </c>
    </row>
    <row r="88" spans="1:9">
      <c r="A88" s="3">
        <v>86</v>
      </c>
      <c r="B88" s="4" t="s">
        <v>252</v>
      </c>
      <c r="C88" s="4" t="s">
        <v>234</v>
      </c>
      <c r="D88" s="4" t="s">
        <v>235</v>
      </c>
      <c r="E88" s="4" t="s">
        <v>253</v>
      </c>
      <c r="F88" s="4" t="s">
        <v>16</v>
      </c>
      <c r="G88" s="3">
        <v>250</v>
      </c>
      <c r="H88" s="3">
        <f>69.4+15+15+15</f>
        <v>114.4</v>
      </c>
      <c r="I88" s="3">
        <f>153.1-15-15-15</f>
        <v>108.1</v>
      </c>
    </row>
    <row r="89" spans="1:9">
      <c r="A89" s="3">
        <v>87</v>
      </c>
      <c r="B89" s="4" t="s">
        <v>254</v>
      </c>
      <c r="C89" s="4" t="s">
        <v>234</v>
      </c>
      <c r="D89" s="4" t="s">
        <v>255</v>
      </c>
      <c r="E89" s="4" t="s">
        <v>256</v>
      </c>
      <c r="F89" s="4" t="s">
        <v>257</v>
      </c>
      <c r="G89" s="3" t="s">
        <v>258</v>
      </c>
      <c r="H89" s="3">
        <v>270.60000000000002</v>
      </c>
      <c r="I89" s="3">
        <v>174.4</v>
      </c>
    </row>
    <row r="90" spans="1:9">
      <c r="A90" s="3">
        <v>88</v>
      </c>
      <c r="B90" s="4" t="s">
        <v>254</v>
      </c>
      <c r="C90" s="4" t="s">
        <v>234</v>
      </c>
      <c r="D90" s="4" t="s">
        <v>255</v>
      </c>
      <c r="E90" s="4" t="s">
        <v>259</v>
      </c>
      <c r="F90" s="4" t="s">
        <v>260</v>
      </c>
      <c r="G90" s="3" t="s">
        <v>127</v>
      </c>
      <c r="H90" s="3">
        <v>608.29999999999995</v>
      </c>
      <c r="I90" s="3">
        <v>103.7</v>
      </c>
    </row>
    <row r="91" spans="1:9">
      <c r="A91" s="3">
        <v>89</v>
      </c>
      <c r="B91" s="4" t="s">
        <v>254</v>
      </c>
      <c r="C91" s="4" t="s">
        <v>234</v>
      </c>
      <c r="D91" s="4" t="s">
        <v>255</v>
      </c>
      <c r="E91" s="4" t="s">
        <v>261</v>
      </c>
      <c r="F91" s="4" t="s">
        <v>262</v>
      </c>
      <c r="G91" s="3" t="s">
        <v>258</v>
      </c>
      <c r="H91" s="3">
        <v>445</v>
      </c>
      <c r="I91" s="3">
        <v>0</v>
      </c>
    </row>
    <row r="92" spans="1:9" ht="31.5">
      <c r="A92" s="3">
        <v>90</v>
      </c>
      <c r="B92" s="5" t="s">
        <v>254</v>
      </c>
      <c r="C92" s="5" t="s">
        <v>234</v>
      </c>
      <c r="D92" s="5" t="s">
        <v>263</v>
      </c>
      <c r="E92" s="5" t="s">
        <v>264</v>
      </c>
      <c r="F92" s="8" t="s">
        <v>265</v>
      </c>
      <c r="G92" s="6" t="s">
        <v>266</v>
      </c>
      <c r="H92" s="7">
        <v>222.5</v>
      </c>
      <c r="I92" s="7">
        <v>0</v>
      </c>
    </row>
    <row r="93" spans="1:9">
      <c r="A93" s="3">
        <v>91</v>
      </c>
      <c r="B93" s="4" t="s">
        <v>254</v>
      </c>
      <c r="C93" s="4" t="s">
        <v>234</v>
      </c>
      <c r="D93" s="4" t="s">
        <v>263</v>
      </c>
      <c r="E93" s="4" t="s">
        <v>267</v>
      </c>
      <c r="F93" s="4" t="s">
        <v>268</v>
      </c>
      <c r="G93" s="3" t="s">
        <v>258</v>
      </c>
      <c r="H93" s="3">
        <v>318.5</v>
      </c>
      <c r="I93" s="3">
        <v>126.5</v>
      </c>
    </row>
    <row r="94" spans="1:9">
      <c r="A94" s="3">
        <v>92</v>
      </c>
      <c r="B94" s="4" t="s">
        <v>254</v>
      </c>
      <c r="C94" s="4" t="s">
        <v>234</v>
      </c>
      <c r="D94" s="4" t="s">
        <v>255</v>
      </c>
      <c r="E94" s="4" t="s">
        <v>269</v>
      </c>
      <c r="F94" s="4" t="s">
        <v>270</v>
      </c>
      <c r="G94" s="3" t="s">
        <v>271</v>
      </c>
      <c r="H94" s="3">
        <v>712</v>
      </c>
      <c r="I94" s="3">
        <v>0</v>
      </c>
    </row>
    <row r="95" spans="1:9">
      <c r="A95" s="3">
        <v>93</v>
      </c>
      <c r="B95" s="4" t="s">
        <v>254</v>
      </c>
      <c r="C95" s="4" t="s">
        <v>234</v>
      </c>
      <c r="D95" s="4" t="s">
        <v>255</v>
      </c>
      <c r="E95" s="4" t="s">
        <v>272</v>
      </c>
      <c r="F95" s="4" t="s">
        <v>273</v>
      </c>
      <c r="G95" s="3" t="s">
        <v>271</v>
      </c>
      <c r="H95" s="3">
        <f>223.4+15</f>
        <v>238.4</v>
      </c>
      <c r="I95" s="3">
        <f>488.6-15</f>
        <v>473.6</v>
      </c>
    </row>
    <row r="96" spans="1:9">
      <c r="A96" s="3">
        <v>94</v>
      </c>
      <c r="B96" s="4" t="s">
        <v>254</v>
      </c>
      <c r="C96" s="4" t="s">
        <v>234</v>
      </c>
      <c r="D96" s="4" t="s">
        <v>274</v>
      </c>
      <c r="E96" s="4" t="s">
        <v>275</v>
      </c>
      <c r="F96" s="4" t="s">
        <v>276</v>
      </c>
      <c r="G96" s="3">
        <v>250</v>
      </c>
      <c r="H96" s="3">
        <f>87.9+15+15+15+5+5+5+5+5+5+5+15</f>
        <v>182.9</v>
      </c>
      <c r="I96" s="3">
        <f>134.6-15-15-15-5-5-5-5-5-5-5-15</f>
        <v>39.599999999999994</v>
      </c>
    </row>
    <row r="97" spans="1:9">
      <c r="A97" s="3">
        <v>95</v>
      </c>
      <c r="B97" s="4" t="s">
        <v>277</v>
      </c>
      <c r="C97" s="4" t="s">
        <v>234</v>
      </c>
      <c r="D97" s="4" t="s">
        <v>278</v>
      </c>
      <c r="E97" s="4" t="s">
        <v>279</v>
      </c>
      <c r="F97" s="4" t="s">
        <v>277</v>
      </c>
      <c r="G97" s="3">
        <v>160</v>
      </c>
      <c r="H97" s="3">
        <f>117.1+15+10.3</f>
        <v>142.4</v>
      </c>
      <c r="I97" s="3">
        <v>0</v>
      </c>
    </row>
    <row r="98" spans="1:9">
      <c r="A98" s="3">
        <v>96</v>
      </c>
      <c r="B98" s="4" t="s">
        <v>280</v>
      </c>
      <c r="C98" s="4" t="s">
        <v>140</v>
      </c>
      <c r="D98" s="4" t="s">
        <v>281</v>
      </c>
      <c r="E98" s="4" t="s">
        <v>282</v>
      </c>
      <c r="F98" s="4" t="s">
        <v>283</v>
      </c>
      <c r="G98" s="3">
        <v>250</v>
      </c>
      <c r="H98" s="3">
        <v>222.5</v>
      </c>
      <c r="I98" s="3">
        <v>0</v>
      </c>
    </row>
    <row r="99" spans="1:9">
      <c r="A99" s="3">
        <v>97</v>
      </c>
      <c r="B99" s="4" t="s">
        <v>280</v>
      </c>
      <c r="C99" s="4" t="s">
        <v>140</v>
      </c>
      <c r="D99" s="4" t="s">
        <v>211</v>
      </c>
      <c r="E99" s="4" t="s">
        <v>284</v>
      </c>
      <c r="F99" s="4" t="s">
        <v>285</v>
      </c>
      <c r="G99" s="3">
        <v>25</v>
      </c>
      <c r="H99" s="3">
        <v>12.25</v>
      </c>
      <c r="I99" s="3">
        <v>10</v>
      </c>
    </row>
    <row r="100" spans="1:9">
      <c r="A100" s="3">
        <v>98</v>
      </c>
      <c r="B100" s="4" t="s">
        <v>286</v>
      </c>
      <c r="C100" s="4" t="s">
        <v>287</v>
      </c>
      <c r="D100" s="4" t="s">
        <v>288</v>
      </c>
      <c r="E100" s="4" t="s">
        <v>289</v>
      </c>
      <c r="F100" s="4" t="s">
        <v>290</v>
      </c>
      <c r="G100" s="3">
        <v>250</v>
      </c>
      <c r="H100" s="3">
        <v>12.6</v>
      </c>
      <c r="I100" s="3">
        <v>209.9</v>
      </c>
    </row>
    <row r="101" spans="1:9">
      <c r="A101" s="3">
        <v>99</v>
      </c>
      <c r="B101" s="4" t="s">
        <v>291</v>
      </c>
      <c r="C101" s="4" t="s">
        <v>100</v>
      </c>
      <c r="D101" s="4" t="s">
        <v>101</v>
      </c>
      <c r="E101" s="4" t="s">
        <v>292</v>
      </c>
      <c r="F101" s="4" t="s">
        <v>293</v>
      </c>
      <c r="G101" s="3">
        <v>250</v>
      </c>
      <c r="H101" s="3">
        <v>222.5</v>
      </c>
      <c r="I101" s="3">
        <v>0</v>
      </c>
    </row>
    <row r="102" spans="1:9">
      <c r="A102" s="3">
        <v>100</v>
      </c>
      <c r="B102" s="4" t="s">
        <v>286</v>
      </c>
      <c r="C102" s="4" t="s">
        <v>287</v>
      </c>
      <c r="D102" s="4" t="s">
        <v>288</v>
      </c>
      <c r="E102" s="4" t="s">
        <v>294</v>
      </c>
      <c r="F102" s="4" t="s">
        <v>286</v>
      </c>
      <c r="G102" s="3">
        <v>63</v>
      </c>
      <c r="H102" s="3">
        <v>41.1</v>
      </c>
      <c r="I102" s="3">
        <v>15</v>
      </c>
    </row>
    <row r="103" spans="1:9">
      <c r="A103" s="3">
        <v>101</v>
      </c>
      <c r="B103" s="4" t="s">
        <v>295</v>
      </c>
      <c r="C103" s="4" t="s">
        <v>296</v>
      </c>
      <c r="D103" s="4" t="s">
        <v>297</v>
      </c>
      <c r="E103" s="4" t="s">
        <v>298</v>
      </c>
      <c r="F103" s="4" t="s">
        <v>299</v>
      </c>
      <c r="G103" s="3">
        <v>250</v>
      </c>
      <c r="H103" s="3">
        <v>123.5</v>
      </c>
      <c r="I103" s="3">
        <v>99</v>
      </c>
    </row>
    <row r="104" spans="1:9">
      <c r="A104" s="3">
        <v>102</v>
      </c>
      <c r="B104" s="4" t="s">
        <v>295</v>
      </c>
      <c r="C104" s="4" t="s">
        <v>296</v>
      </c>
      <c r="D104" s="4" t="s">
        <v>297</v>
      </c>
      <c r="E104" s="4" t="s">
        <v>300</v>
      </c>
      <c r="F104" s="4" t="s">
        <v>301</v>
      </c>
      <c r="G104" s="3">
        <v>160</v>
      </c>
      <c r="H104" s="3">
        <v>117.4</v>
      </c>
      <c r="I104" s="3">
        <v>25</v>
      </c>
    </row>
    <row r="105" spans="1:9">
      <c r="A105" s="3">
        <v>103</v>
      </c>
      <c r="B105" s="4" t="s">
        <v>295</v>
      </c>
      <c r="C105" s="4" t="s">
        <v>95</v>
      </c>
      <c r="D105" s="4" t="s">
        <v>302</v>
      </c>
      <c r="E105" s="4" t="s">
        <v>303</v>
      </c>
      <c r="F105" s="4" t="s">
        <v>304</v>
      </c>
      <c r="G105" s="3">
        <v>160</v>
      </c>
      <c r="H105" s="3">
        <v>127.4</v>
      </c>
      <c r="I105" s="3">
        <v>15</v>
      </c>
    </row>
    <row r="106" spans="1:9">
      <c r="A106" s="3">
        <v>104</v>
      </c>
      <c r="B106" s="4" t="s">
        <v>295</v>
      </c>
      <c r="C106" s="4" t="s">
        <v>296</v>
      </c>
      <c r="D106" s="4" t="s">
        <v>297</v>
      </c>
      <c r="E106" s="4" t="s">
        <v>305</v>
      </c>
      <c r="F106" s="4" t="s">
        <v>306</v>
      </c>
      <c r="G106" s="3" t="s">
        <v>307</v>
      </c>
      <c r="H106" s="3">
        <v>445</v>
      </c>
      <c r="I106" s="3">
        <v>0</v>
      </c>
    </row>
    <row r="107" spans="1:9">
      <c r="A107" s="3">
        <v>105</v>
      </c>
      <c r="B107" s="4" t="s">
        <v>308</v>
      </c>
      <c r="C107" s="4" t="s">
        <v>52</v>
      </c>
      <c r="D107" s="4" t="s">
        <v>53</v>
      </c>
      <c r="E107" s="4" t="s">
        <v>309</v>
      </c>
      <c r="F107" s="4" t="s">
        <v>308</v>
      </c>
      <c r="G107" s="3">
        <v>63</v>
      </c>
      <c r="H107" s="3">
        <v>56.1</v>
      </c>
      <c r="I107" s="3">
        <v>0</v>
      </c>
    </row>
    <row r="108" spans="1:9">
      <c r="A108" s="3">
        <v>106</v>
      </c>
      <c r="B108" s="4" t="s">
        <v>310</v>
      </c>
      <c r="C108" s="4" t="s">
        <v>111</v>
      </c>
      <c r="D108" s="4" t="s">
        <v>112</v>
      </c>
      <c r="E108" s="4" t="s">
        <v>311</v>
      </c>
      <c r="F108" s="4" t="s">
        <v>312</v>
      </c>
      <c r="G108" s="3">
        <v>25</v>
      </c>
      <c r="H108" s="3">
        <v>22.25</v>
      </c>
      <c r="I108" s="3">
        <v>0</v>
      </c>
    </row>
    <row r="109" spans="1:9">
      <c r="A109" s="3">
        <v>107</v>
      </c>
      <c r="B109" s="4" t="s">
        <v>313</v>
      </c>
      <c r="C109" s="4" t="s">
        <v>111</v>
      </c>
      <c r="D109" s="4" t="s">
        <v>12</v>
      </c>
      <c r="E109" s="4" t="s">
        <v>314</v>
      </c>
      <c r="F109" s="4" t="s">
        <v>313</v>
      </c>
      <c r="G109" s="3">
        <v>40</v>
      </c>
      <c r="H109" s="3">
        <v>35.6</v>
      </c>
      <c r="I109" s="3">
        <v>0</v>
      </c>
    </row>
    <row r="110" spans="1:9">
      <c r="A110" s="3">
        <v>108</v>
      </c>
      <c r="B110" s="4" t="s">
        <v>313</v>
      </c>
      <c r="C110" s="4" t="s">
        <v>111</v>
      </c>
      <c r="D110" s="4" t="s">
        <v>12</v>
      </c>
      <c r="E110" s="4" t="s">
        <v>315</v>
      </c>
      <c r="F110" s="4" t="s">
        <v>313</v>
      </c>
      <c r="G110" s="3">
        <v>40</v>
      </c>
      <c r="H110" s="3">
        <v>35.6</v>
      </c>
      <c r="I110" s="3">
        <v>0</v>
      </c>
    </row>
    <row r="111" spans="1:9">
      <c r="A111" s="3">
        <v>109</v>
      </c>
      <c r="B111" s="4" t="s">
        <v>316</v>
      </c>
      <c r="C111" s="4" t="s">
        <v>317</v>
      </c>
      <c r="D111" s="4" t="s">
        <v>318</v>
      </c>
      <c r="E111" s="4" t="s">
        <v>319</v>
      </c>
      <c r="F111" s="4" t="s">
        <v>320</v>
      </c>
      <c r="G111" s="3">
        <v>630</v>
      </c>
      <c r="H111" s="3">
        <v>560.70000000000005</v>
      </c>
      <c r="I111" s="3">
        <v>0</v>
      </c>
    </row>
    <row r="112" spans="1:9">
      <c r="A112" s="3">
        <v>110</v>
      </c>
      <c r="B112" s="4" t="s">
        <v>316</v>
      </c>
      <c r="C112" s="4" t="s">
        <v>317</v>
      </c>
      <c r="D112" s="4" t="s">
        <v>321</v>
      </c>
      <c r="E112" s="4" t="s">
        <v>319</v>
      </c>
      <c r="F112" s="4" t="s">
        <v>322</v>
      </c>
      <c r="G112" s="3">
        <v>630</v>
      </c>
      <c r="H112" s="3">
        <v>560.70000000000005</v>
      </c>
      <c r="I112" s="3">
        <v>0</v>
      </c>
    </row>
    <row r="113" spans="1:9">
      <c r="A113" s="3">
        <v>111</v>
      </c>
      <c r="B113" s="4" t="s">
        <v>316</v>
      </c>
      <c r="C113" s="4" t="s">
        <v>317</v>
      </c>
      <c r="D113" s="4" t="s">
        <v>323</v>
      </c>
      <c r="E113" s="4" t="s">
        <v>324</v>
      </c>
      <c r="F113" s="4" t="s">
        <v>325</v>
      </c>
      <c r="G113" s="3">
        <v>100</v>
      </c>
      <c r="H113" s="3">
        <v>89</v>
      </c>
      <c r="I113" s="3">
        <v>0</v>
      </c>
    </row>
    <row r="114" spans="1:9">
      <c r="A114" s="3">
        <v>112</v>
      </c>
      <c r="B114" s="4" t="s">
        <v>316</v>
      </c>
      <c r="C114" s="4" t="s">
        <v>317</v>
      </c>
      <c r="D114" s="4" t="s">
        <v>323</v>
      </c>
      <c r="E114" s="4" t="s">
        <v>326</v>
      </c>
      <c r="F114" s="4" t="s">
        <v>327</v>
      </c>
      <c r="G114" s="3">
        <v>400</v>
      </c>
      <c r="H114" s="3">
        <v>356</v>
      </c>
      <c r="I114" s="3">
        <v>0</v>
      </c>
    </row>
    <row r="115" spans="1:9">
      <c r="A115" s="3">
        <v>113</v>
      </c>
      <c r="B115" s="4" t="s">
        <v>316</v>
      </c>
      <c r="C115" s="4" t="s">
        <v>317</v>
      </c>
      <c r="D115" s="4" t="s">
        <v>323</v>
      </c>
      <c r="E115" s="4" t="s">
        <v>328</v>
      </c>
      <c r="F115" s="4" t="s">
        <v>329</v>
      </c>
      <c r="G115" s="3">
        <v>100</v>
      </c>
      <c r="H115" s="3">
        <v>89</v>
      </c>
      <c r="I115" s="3">
        <v>0</v>
      </c>
    </row>
    <row r="116" spans="1:9">
      <c r="A116" s="3">
        <v>114</v>
      </c>
      <c r="B116" s="4" t="s">
        <v>316</v>
      </c>
      <c r="C116" s="4" t="s">
        <v>317</v>
      </c>
      <c r="D116" s="4" t="s">
        <v>323</v>
      </c>
      <c r="E116" s="4" t="s">
        <v>330</v>
      </c>
      <c r="F116" s="4" t="s">
        <v>331</v>
      </c>
      <c r="G116" s="3">
        <v>100</v>
      </c>
      <c r="H116" s="3">
        <v>89</v>
      </c>
      <c r="I116" s="3">
        <v>0</v>
      </c>
    </row>
    <row r="117" spans="1:9">
      <c r="A117" s="3">
        <v>115</v>
      </c>
      <c r="B117" s="4" t="s">
        <v>316</v>
      </c>
      <c r="C117" s="4" t="s">
        <v>317</v>
      </c>
      <c r="D117" s="4" t="s">
        <v>323</v>
      </c>
      <c r="E117" s="4" t="s">
        <v>332</v>
      </c>
      <c r="F117" s="4" t="s">
        <v>333</v>
      </c>
      <c r="G117" s="3">
        <v>100</v>
      </c>
      <c r="H117" s="3">
        <v>89</v>
      </c>
      <c r="I117" s="3">
        <v>0</v>
      </c>
    </row>
    <row r="118" spans="1:9">
      <c r="A118" s="3">
        <v>116</v>
      </c>
      <c r="B118" s="4" t="s">
        <v>316</v>
      </c>
      <c r="C118" s="4" t="s">
        <v>317</v>
      </c>
      <c r="D118" s="4" t="s">
        <v>323</v>
      </c>
      <c r="E118" s="4" t="s">
        <v>334</v>
      </c>
      <c r="F118" s="4" t="s">
        <v>335</v>
      </c>
      <c r="G118" s="3">
        <v>100</v>
      </c>
      <c r="H118" s="3">
        <v>89</v>
      </c>
      <c r="I118" s="3">
        <v>0</v>
      </c>
    </row>
  </sheetData>
  <mergeCells count="1">
    <mergeCell ref="A1:I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I119"/>
  <sheetViews>
    <sheetView topLeftCell="A70" workbookViewId="0">
      <selection activeCell="A70" sqref="A1:XFD1048576"/>
    </sheetView>
  </sheetViews>
  <sheetFormatPr defaultColWidth="9.140625" defaultRowHeight="15.75"/>
  <cols>
    <col min="1" max="1" width="5.85546875" style="1" customWidth="1"/>
    <col min="2" max="2" width="17.85546875" style="1" customWidth="1"/>
    <col min="3" max="3" width="35.5703125" style="1" customWidth="1"/>
    <col min="4" max="4" width="26.7109375" style="1" customWidth="1"/>
    <col min="5" max="5" width="10.5703125" style="1" customWidth="1"/>
    <col min="6" max="6" width="24.28515625" style="1" customWidth="1"/>
    <col min="7" max="7" width="10.5703125" style="1" customWidth="1"/>
    <col min="8" max="8" width="9.140625" style="1"/>
    <col min="9" max="9" width="11.140625" style="1" customWidth="1"/>
    <col min="10" max="16384" width="9.140625" style="1"/>
  </cols>
  <sheetData>
    <row r="1" spans="1:9" ht="36" customHeight="1">
      <c r="A1" s="11" t="s">
        <v>0</v>
      </c>
      <c r="B1" s="11"/>
      <c r="C1" s="11"/>
      <c r="D1" s="11"/>
      <c r="E1" s="11"/>
      <c r="F1" s="11"/>
      <c r="G1" s="11"/>
      <c r="H1" s="11"/>
      <c r="I1" s="11"/>
    </row>
    <row r="2" spans="1:9" ht="117.75" customHeight="1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</row>
    <row r="3" spans="1:9">
      <c r="A3" s="3">
        <v>1</v>
      </c>
      <c r="B3" s="4" t="s">
        <v>10</v>
      </c>
      <c r="C3" s="4" t="s">
        <v>11</v>
      </c>
      <c r="D3" s="4" t="s">
        <v>12</v>
      </c>
      <c r="E3" s="4" t="s">
        <v>13</v>
      </c>
      <c r="F3" s="4" t="s">
        <v>14</v>
      </c>
      <c r="G3" s="3">
        <v>250</v>
      </c>
      <c r="H3" s="3">
        <v>222.5</v>
      </c>
      <c r="I3" s="3">
        <v>0</v>
      </c>
    </row>
    <row r="4" spans="1:9">
      <c r="A4" s="3">
        <v>2</v>
      </c>
      <c r="B4" s="4" t="s">
        <v>10</v>
      </c>
      <c r="C4" s="4" t="s">
        <v>11</v>
      </c>
      <c r="D4" s="4" t="s">
        <v>12</v>
      </c>
      <c r="E4" s="4" t="s">
        <v>15</v>
      </c>
      <c r="F4" s="4" t="s">
        <v>16</v>
      </c>
      <c r="G4" s="3">
        <v>250</v>
      </c>
      <c r="H4" s="3">
        <v>222.5</v>
      </c>
      <c r="I4" s="3">
        <v>0</v>
      </c>
    </row>
    <row r="5" spans="1:9">
      <c r="A5" s="3">
        <v>3</v>
      </c>
      <c r="B5" s="4" t="s">
        <v>17</v>
      </c>
      <c r="C5" s="4" t="s">
        <v>11</v>
      </c>
      <c r="D5" s="4" t="s">
        <v>18</v>
      </c>
      <c r="E5" s="4" t="s">
        <v>19</v>
      </c>
      <c r="F5" s="4" t="s">
        <v>20</v>
      </c>
      <c r="G5" s="3">
        <v>160</v>
      </c>
      <c r="H5" s="3">
        <f>125.9+15</f>
        <v>140.9</v>
      </c>
      <c r="I5" s="3">
        <f>16.5-15</f>
        <v>1.5</v>
      </c>
    </row>
    <row r="6" spans="1:9">
      <c r="A6" s="3">
        <v>4</v>
      </c>
      <c r="B6" s="4" t="s">
        <v>17</v>
      </c>
      <c r="C6" s="4" t="s">
        <v>11</v>
      </c>
      <c r="D6" s="4" t="s">
        <v>21</v>
      </c>
      <c r="E6" s="4" t="s">
        <v>22</v>
      </c>
      <c r="F6" s="4" t="s">
        <v>23</v>
      </c>
      <c r="G6" s="3">
        <v>400</v>
      </c>
      <c r="H6" s="3">
        <f>326+15</f>
        <v>341</v>
      </c>
      <c r="I6" s="3">
        <f>30-15</f>
        <v>15</v>
      </c>
    </row>
    <row r="7" spans="1:9">
      <c r="A7" s="3">
        <v>5</v>
      </c>
      <c r="B7" s="4" t="s">
        <v>17</v>
      </c>
      <c r="C7" s="4" t="s">
        <v>11</v>
      </c>
      <c r="D7" s="4" t="s">
        <v>21</v>
      </c>
      <c r="E7" s="4" t="s">
        <v>24</v>
      </c>
      <c r="F7" s="4" t="s">
        <v>25</v>
      </c>
      <c r="G7" s="3">
        <v>250</v>
      </c>
      <c r="H7" s="3">
        <v>130.19999999999999</v>
      </c>
      <c r="I7" s="3">
        <v>92.3</v>
      </c>
    </row>
    <row r="8" spans="1:9">
      <c r="A8" s="3">
        <v>6</v>
      </c>
      <c r="B8" s="4" t="s">
        <v>17</v>
      </c>
      <c r="C8" s="4" t="s">
        <v>11</v>
      </c>
      <c r="D8" s="4" t="s">
        <v>21</v>
      </c>
      <c r="E8" s="4" t="s">
        <v>26</v>
      </c>
      <c r="F8" s="4" t="s">
        <v>27</v>
      </c>
      <c r="G8" s="3">
        <v>400</v>
      </c>
      <c r="H8" s="3">
        <v>356</v>
      </c>
      <c r="I8" s="3">
        <v>0</v>
      </c>
    </row>
    <row r="9" spans="1:9">
      <c r="A9" s="3">
        <v>7</v>
      </c>
      <c r="B9" s="4" t="s">
        <v>17</v>
      </c>
      <c r="C9" s="4" t="s">
        <v>11</v>
      </c>
      <c r="D9" s="4" t="s">
        <v>21</v>
      </c>
      <c r="E9" s="4" t="s">
        <v>28</v>
      </c>
      <c r="F9" s="4" t="s">
        <v>29</v>
      </c>
      <c r="G9" s="3">
        <v>630</v>
      </c>
      <c r="H9" s="3">
        <v>349.6</v>
      </c>
      <c r="I9" s="3">
        <v>211.1</v>
      </c>
    </row>
    <row r="10" spans="1:9">
      <c r="A10" s="3">
        <v>8</v>
      </c>
      <c r="B10" s="4" t="s">
        <v>30</v>
      </c>
      <c r="C10" s="4" t="s">
        <v>31</v>
      </c>
      <c r="D10" s="4" t="s">
        <v>32</v>
      </c>
      <c r="E10" s="4" t="s">
        <v>33</v>
      </c>
      <c r="F10" s="4" t="s">
        <v>34</v>
      </c>
      <c r="G10" s="3">
        <v>320</v>
      </c>
      <c r="H10" s="3">
        <v>253.1</v>
      </c>
      <c r="I10" s="3">
        <v>31.7</v>
      </c>
    </row>
    <row r="11" spans="1:9">
      <c r="A11" s="3">
        <v>9</v>
      </c>
      <c r="B11" s="4" t="s">
        <v>30</v>
      </c>
      <c r="C11" s="4" t="s">
        <v>35</v>
      </c>
      <c r="D11" s="4" t="s">
        <v>36</v>
      </c>
      <c r="E11" s="4" t="s">
        <v>37</v>
      </c>
      <c r="F11" s="4" t="s">
        <v>38</v>
      </c>
      <c r="G11" s="3">
        <v>630</v>
      </c>
      <c r="H11" s="3">
        <v>157.1</v>
      </c>
      <c r="I11" s="3">
        <v>403.6</v>
      </c>
    </row>
    <row r="12" spans="1:9">
      <c r="A12" s="3">
        <v>10</v>
      </c>
      <c r="B12" s="4" t="s">
        <v>39</v>
      </c>
      <c r="C12" s="4" t="s">
        <v>40</v>
      </c>
      <c r="D12" s="4" t="s">
        <v>41</v>
      </c>
      <c r="E12" s="4" t="s">
        <v>42</v>
      </c>
      <c r="F12" s="4" t="s">
        <v>43</v>
      </c>
      <c r="G12" s="3">
        <v>250</v>
      </c>
      <c r="H12" s="3">
        <f>171.7+15+15+15</f>
        <v>216.7</v>
      </c>
      <c r="I12" s="3">
        <f>50.8-15-15-15</f>
        <v>5.7999999999999972</v>
      </c>
    </row>
    <row r="13" spans="1:9">
      <c r="A13" s="3">
        <v>11</v>
      </c>
      <c r="B13" s="4" t="s">
        <v>44</v>
      </c>
      <c r="C13" s="4" t="s">
        <v>45</v>
      </c>
      <c r="D13" s="4" t="s">
        <v>46</v>
      </c>
      <c r="E13" s="4" t="s">
        <v>47</v>
      </c>
      <c r="F13" s="4" t="s">
        <v>48</v>
      </c>
      <c r="G13" s="3">
        <v>250</v>
      </c>
      <c r="H13" s="3">
        <v>222.5</v>
      </c>
      <c r="I13" s="3">
        <v>0</v>
      </c>
    </row>
    <row r="14" spans="1:9">
      <c r="A14" s="3">
        <v>12</v>
      </c>
      <c r="B14" s="4" t="s">
        <v>44</v>
      </c>
      <c r="C14" s="4" t="s">
        <v>45</v>
      </c>
      <c r="D14" s="4" t="s">
        <v>46</v>
      </c>
      <c r="E14" s="4" t="s">
        <v>49</v>
      </c>
      <c r="F14" s="4" t="s">
        <v>50</v>
      </c>
      <c r="G14" s="3">
        <v>63</v>
      </c>
      <c r="H14" s="3">
        <v>56.1</v>
      </c>
      <c r="I14" s="3">
        <v>0</v>
      </c>
    </row>
    <row r="15" spans="1:9">
      <c r="A15" s="3">
        <v>13</v>
      </c>
      <c r="B15" s="4" t="s">
        <v>51</v>
      </c>
      <c r="C15" s="4" t="s">
        <v>52</v>
      </c>
      <c r="D15" s="4" t="s">
        <v>53</v>
      </c>
      <c r="E15" s="4" t="s">
        <v>54</v>
      </c>
      <c r="F15" s="4" t="s">
        <v>55</v>
      </c>
      <c r="G15" s="3" t="s">
        <v>56</v>
      </c>
      <c r="H15" s="3">
        <f>682.5+15+80</f>
        <v>777.5</v>
      </c>
      <c r="I15" s="3">
        <f>438.9-15-80</f>
        <v>343.9</v>
      </c>
    </row>
    <row r="16" spans="1:9">
      <c r="A16" s="3">
        <v>14</v>
      </c>
      <c r="B16" s="4" t="s">
        <v>51</v>
      </c>
      <c r="C16" s="4" t="s">
        <v>52</v>
      </c>
      <c r="D16" s="4" t="s">
        <v>53</v>
      </c>
      <c r="E16" s="4" t="s">
        <v>57</v>
      </c>
      <c r="F16" s="4" t="s">
        <v>51</v>
      </c>
      <c r="G16" s="3" t="s">
        <v>56</v>
      </c>
      <c r="H16" s="3">
        <v>1121.4000000000001</v>
      </c>
      <c r="I16" s="3">
        <v>0</v>
      </c>
    </row>
    <row r="17" spans="1:9">
      <c r="A17" s="3">
        <v>15</v>
      </c>
      <c r="B17" s="4" t="s">
        <v>51</v>
      </c>
      <c r="C17" s="4" t="s">
        <v>52</v>
      </c>
      <c r="D17" s="4" t="s">
        <v>53</v>
      </c>
      <c r="E17" s="4" t="s">
        <v>58</v>
      </c>
      <c r="F17" s="4" t="s">
        <v>51</v>
      </c>
      <c r="G17" s="3">
        <v>400</v>
      </c>
      <c r="H17" s="3">
        <v>356</v>
      </c>
      <c r="I17" s="3">
        <v>0</v>
      </c>
    </row>
    <row r="18" spans="1:9">
      <c r="A18" s="3">
        <v>16</v>
      </c>
      <c r="B18" s="4" t="s">
        <v>51</v>
      </c>
      <c r="C18" s="4" t="s">
        <v>52</v>
      </c>
      <c r="D18" s="4" t="s">
        <v>53</v>
      </c>
      <c r="E18" s="4" t="s">
        <v>59</v>
      </c>
      <c r="F18" s="4" t="s">
        <v>51</v>
      </c>
      <c r="G18" s="3">
        <v>250</v>
      </c>
      <c r="H18" s="3">
        <v>222.5</v>
      </c>
      <c r="I18" s="3">
        <v>0</v>
      </c>
    </row>
    <row r="19" spans="1:9">
      <c r="A19" s="3">
        <v>17</v>
      </c>
      <c r="B19" s="4" t="s">
        <v>60</v>
      </c>
      <c r="C19" s="4" t="s">
        <v>52</v>
      </c>
      <c r="D19" s="4" t="s">
        <v>61</v>
      </c>
      <c r="E19" s="4" t="s">
        <v>62</v>
      </c>
      <c r="F19" s="4" t="s">
        <v>16</v>
      </c>
      <c r="G19" s="3">
        <v>630</v>
      </c>
      <c r="H19" s="3">
        <f>377.6+15</f>
        <v>392.6</v>
      </c>
      <c r="I19" s="3">
        <f>183.1-15</f>
        <v>168.1</v>
      </c>
    </row>
    <row r="20" spans="1:9">
      <c r="A20" s="3">
        <v>18</v>
      </c>
      <c r="B20" s="4" t="s">
        <v>63</v>
      </c>
      <c r="C20" s="4" t="s">
        <v>52</v>
      </c>
      <c r="D20" s="4" t="s">
        <v>61</v>
      </c>
      <c r="E20" s="4" t="s">
        <v>64</v>
      </c>
      <c r="F20" s="4" t="s">
        <v>16</v>
      </c>
      <c r="G20" s="3">
        <v>100</v>
      </c>
      <c r="H20" s="3">
        <f>47.9+5</f>
        <v>52.9</v>
      </c>
      <c r="I20" s="3">
        <f>41.1-5</f>
        <v>36.1</v>
      </c>
    </row>
    <row r="21" spans="1:9">
      <c r="A21" s="3">
        <v>19</v>
      </c>
      <c r="B21" s="4" t="s">
        <v>65</v>
      </c>
      <c r="C21" s="4" t="s">
        <v>66</v>
      </c>
      <c r="D21" s="4" t="s">
        <v>67</v>
      </c>
      <c r="E21" s="4" t="s">
        <v>68</v>
      </c>
      <c r="F21" s="4" t="s">
        <v>69</v>
      </c>
      <c r="G21" s="3">
        <v>100</v>
      </c>
      <c r="H21" s="3">
        <v>89</v>
      </c>
      <c r="I21" s="3">
        <v>0</v>
      </c>
    </row>
    <row r="22" spans="1:9">
      <c r="A22" s="3">
        <v>20</v>
      </c>
      <c r="B22" s="4" t="s">
        <v>70</v>
      </c>
      <c r="C22" s="4" t="s">
        <v>52</v>
      </c>
      <c r="D22" s="4" t="s">
        <v>53</v>
      </c>
      <c r="E22" s="4" t="s">
        <v>71</v>
      </c>
      <c r="F22" s="4" t="s">
        <v>72</v>
      </c>
      <c r="G22" s="3">
        <v>100</v>
      </c>
      <c r="H22" s="3">
        <v>89</v>
      </c>
      <c r="I22" s="3">
        <v>0</v>
      </c>
    </row>
    <row r="23" spans="1:9">
      <c r="A23" s="3">
        <v>21</v>
      </c>
      <c r="B23" s="4" t="s">
        <v>73</v>
      </c>
      <c r="C23" s="4" t="s">
        <v>74</v>
      </c>
      <c r="D23" s="4" t="s">
        <v>75</v>
      </c>
      <c r="E23" s="4" t="s">
        <v>76</v>
      </c>
      <c r="F23" s="4" t="s">
        <v>77</v>
      </c>
      <c r="G23" s="3">
        <v>160</v>
      </c>
      <c r="H23" s="3">
        <v>142.4</v>
      </c>
      <c r="I23" s="3">
        <v>0</v>
      </c>
    </row>
    <row r="24" spans="1:9">
      <c r="A24" s="3">
        <v>22</v>
      </c>
      <c r="B24" s="4" t="s">
        <v>73</v>
      </c>
      <c r="C24" s="4" t="s">
        <v>74</v>
      </c>
      <c r="D24" s="4" t="s">
        <v>75</v>
      </c>
      <c r="E24" s="4" t="s">
        <v>78</v>
      </c>
      <c r="F24" s="4" t="s">
        <v>79</v>
      </c>
      <c r="G24" s="3">
        <v>400</v>
      </c>
      <c r="H24" s="3">
        <v>356</v>
      </c>
      <c r="I24" s="3">
        <v>0</v>
      </c>
    </row>
    <row r="25" spans="1:9">
      <c r="A25" s="3">
        <v>23</v>
      </c>
      <c r="B25" s="4" t="s">
        <v>73</v>
      </c>
      <c r="C25" s="4" t="s">
        <v>74</v>
      </c>
      <c r="D25" s="4" t="s">
        <v>75</v>
      </c>
      <c r="E25" s="4" t="s">
        <v>80</v>
      </c>
      <c r="F25" s="4" t="s">
        <v>25</v>
      </c>
      <c r="G25" s="3">
        <v>250</v>
      </c>
      <c r="H25" s="3">
        <v>222.5</v>
      </c>
      <c r="I25" s="3">
        <v>0</v>
      </c>
    </row>
    <row r="26" spans="1:9">
      <c r="A26" s="3">
        <v>24</v>
      </c>
      <c r="B26" s="4" t="s">
        <v>73</v>
      </c>
      <c r="C26" s="4" t="s">
        <v>74</v>
      </c>
      <c r="D26" s="4" t="s">
        <v>75</v>
      </c>
      <c r="E26" s="4" t="s">
        <v>81</v>
      </c>
      <c r="F26" s="4" t="s">
        <v>25</v>
      </c>
      <c r="G26" s="3">
        <v>250</v>
      </c>
      <c r="H26" s="3">
        <v>222.5</v>
      </c>
      <c r="I26" s="3">
        <v>0</v>
      </c>
    </row>
    <row r="27" spans="1:9">
      <c r="A27" s="3">
        <v>25</v>
      </c>
      <c r="B27" s="4" t="s">
        <v>82</v>
      </c>
      <c r="C27" s="4" t="s">
        <v>83</v>
      </c>
      <c r="D27" s="4" t="s">
        <v>84</v>
      </c>
      <c r="E27" s="4" t="s">
        <v>85</v>
      </c>
      <c r="F27" s="4" t="s">
        <v>86</v>
      </c>
      <c r="G27" s="3">
        <v>250</v>
      </c>
      <c r="H27" s="3">
        <v>222.5</v>
      </c>
      <c r="I27" s="3">
        <v>0</v>
      </c>
    </row>
    <row r="28" spans="1:9">
      <c r="A28" s="3">
        <v>26</v>
      </c>
      <c r="B28" s="4" t="s">
        <v>82</v>
      </c>
      <c r="C28" s="4" t="s">
        <v>83</v>
      </c>
      <c r="D28" s="4" t="s">
        <v>87</v>
      </c>
      <c r="E28" s="4" t="s">
        <v>88</v>
      </c>
      <c r="F28" s="4" t="s">
        <v>89</v>
      </c>
      <c r="G28" s="3">
        <v>250</v>
      </c>
      <c r="H28" s="3">
        <v>222.5</v>
      </c>
      <c r="I28" s="3">
        <v>0</v>
      </c>
    </row>
    <row r="29" spans="1:9">
      <c r="A29" s="3">
        <v>27</v>
      </c>
      <c r="B29" s="4" t="s">
        <v>82</v>
      </c>
      <c r="C29" s="4" t="s">
        <v>90</v>
      </c>
      <c r="D29" s="4" t="s">
        <v>91</v>
      </c>
      <c r="E29" s="4" t="s">
        <v>92</v>
      </c>
      <c r="F29" s="4" t="s">
        <v>93</v>
      </c>
      <c r="G29" s="3">
        <v>250</v>
      </c>
      <c r="H29" s="3">
        <v>222.5</v>
      </c>
      <c r="I29" s="3">
        <v>0</v>
      </c>
    </row>
    <row r="30" spans="1:9">
      <c r="A30" s="3">
        <v>28</v>
      </c>
      <c r="B30" s="4" t="s">
        <v>94</v>
      </c>
      <c r="C30" s="4" t="s">
        <v>95</v>
      </c>
      <c r="D30" s="4" t="s">
        <v>96</v>
      </c>
      <c r="E30" s="4" t="s">
        <v>97</v>
      </c>
      <c r="F30" s="4" t="s">
        <v>98</v>
      </c>
      <c r="G30" s="3">
        <v>400</v>
      </c>
      <c r="H30" s="3">
        <v>356</v>
      </c>
      <c r="I30" s="3">
        <v>0</v>
      </c>
    </row>
    <row r="31" spans="1:9">
      <c r="A31" s="3">
        <v>29</v>
      </c>
      <c r="B31" s="4" t="s">
        <v>99</v>
      </c>
      <c r="C31" s="4" t="s">
        <v>100</v>
      </c>
      <c r="D31" s="4" t="s">
        <v>101</v>
      </c>
      <c r="E31" s="4" t="s">
        <v>102</v>
      </c>
      <c r="F31" s="4" t="s">
        <v>103</v>
      </c>
      <c r="G31" s="3">
        <v>400</v>
      </c>
      <c r="H31" s="3">
        <f>202.7+15+15+3+10+10+15</f>
        <v>270.7</v>
      </c>
      <c r="I31" s="3">
        <f>153.3-15-15-3-10-10-15</f>
        <v>85.300000000000011</v>
      </c>
    </row>
    <row r="32" spans="1:9">
      <c r="A32" s="3">
        <v>30</v>
      </c>
      <c r="B32" s="4" t="s">
        <v>104</v>
      </c>
      <c r="C32" s="4" t="s">
        <v>95</v>
      </c>
      <c r="D32" s="4" t="s">
        <v>96</v>
      </c>
      <c r="E32" s="4" t="s">
        <v>105</v>
      </c>
      <c r="F32" s="4" t="s">
        <v>106</v>
      </c>
      <c r="G32" s="3">
        <v>100</v>
      </c>
      <c r="H32" s="3">
        <v>84.5</v>
      </c>
      <c r="I32" s="3">
        <v>4.5</v>
      </c>
    </row>
    <row r="33" spans="1:9">
      <c r="A33" s="3">
        <v>31</v>
      </c>
      <c r="B33" s="4" t="s">
        <v>107</v>
      </c>
      <c r="C33" s="4" t="s">
        <v>95</v>
      </c>
      <c r="D33" s="4" t="s">
        <v>96</v>
      </c>
      <c r="E33" s="4" t="s">
        <v>108</v>
      </c>
      <c r="F33" s="4" t="s">
        <v>109</v>
      </c>
      <c r="G33" s="3">
        <v>160</v>
      </c>
      <c r="H33" s="3">
        <v>97.6</v>
      </c>
      <c r="I33" s="3">
        <v>44.8</v>
      </c>
    </row>
    <row r="34" spans="1:9">
      <c r="A34" s="3">
        <v>32</v>
      </c>
      <c r="B34" s="4" t="s">
        <v>110</v>
      </c>
      <c r="C34" s="4" t="s">
        <v>111</v>
      </c>
      <c r="D34" s="4" t="s">
        <v>112</v>
      </c>
      <c r="E34" s="4" t="s">
        <v>113</v>
      </c>
      <c r="F34" s="4" t="s">
        <v>114</v>
      </c>
      <c r="G34" s="3">
        <v>400</v>
      </c>
      <c r="H34" s="3">
        <v>257.8</v>
      </c>
      <c r="I34" s="3">
        <v>98.2</v>
      </c>
    </row>
    <row r="35" spans="1:9">
      <c r="A35" s="3">
        <v>33</v>
      </c>
      <c r="B35" s="4" t="s">
        <v>115</v>
      </c>
      <c r="C35" s="4" t="s">
        <v>111</v>
      </c>
      <c r="D35" s="4" t="s">
        <v>116</v>
      </c>
      <c r="E35" s="4" t="s">
        <v>117</v>
      </c>
      <c r="F35" s="4" t="s">
        <v>118</v>
      </c>
      <c r="G35" s="3">
        <v>800</v>
      </c>
      <c r="H35" s="3">
        <v>96.8</v>
      </c>
      <c r="I35" s="3">
        <v>615.20000000000005</v>
      </c>
    </row>
    <row r="36" spans="1:9">
      <c r="A36" s="3">
        <v>34</v>
      </c>
      <c r="B36" s="4" t="s">
        <v>115</v>
      </c>
      <c r="C36" s="4" t="s">
        <v>111</v>
      </c>
      <c r="D36" s="4" t="s">
        <v>116</v>
      </c>
      <c r="E36" s="4" t="s">
        <v>117</v>
      </c>
      <c r="F36" s="4" t="s">
        <v>118</v>
      </c>
      <c r="G36" s="3">
        <v>800</v>
      </c>
      <c r="H36" s="3">
        <v>12.6</v>
      </c>
      <c r="I36" s="3">
        <v>699.4</v>
      </c>
    </row>
    <row r="37" spans="1:9">
      <c r="A37" s="3">
        <v>35</v>
      </c>
      <c r="B37" s="4" t="s">
        <v>119</v>
      </c>
      <c r="C37" s="4" t="s">
        <v>111</v>
      </c>
      <c r="D37" s="4" t="s">
        <v>116</v>
      </c>
      <c r="E37" s="4" t="s">
        <v>120</v>
      </c>
      <c r="F37" s="4" t="s">
        <v>119</v>
      </c>
      <c r="G37" s="3">
        <v>800</v>
      </c>
      <c r="H37" s="3">
        <v>712</v>
      </c>
      <c r="I37" s="3">
        <v>0</v>
      </c>
    </row>
    <row r="38" spans="1:9">
      <c r="A38" s="3">
        <v>36</v>
      </c>
      <c r="B38" s="4" t="s">
        <v>121</v>
      </c>
      <c r="C38" s="4" t="s">
        <v>111</v>
      </c>
      <c r="D38" s="4" t="s">
        <v>122</v>
      </c>
      <c r="E38" s="4" t="s">
        <v>123</v>
      </c>
      <c r="F38" s="4" t="s">
        <v>121</v>
      </c>
      <c r="G38" s="3" t="s">
        <v>124</v>
      </c>
      <c r="H38" s="3">
        <v>95.2</v>
      </c>
      <c r="I38" s="3">
        <v>82.8</v>
      </c>
    </row>
    <row r="39" spans="1:9">
      <c r="A39" s="3">
        <v>37</v>
      </c>
      <c r="B39" s="4" t="s">
        <v>121</v>
      </c>
      <c r="C39" s="4" t="s">
        <v>111</v>
      </c>
      <c r="D39" s="4" t="s">
        <v>122</v>
      </c>
      <c r="E39" s="4" t="s">
        <v>125</v>
      </c>
      <c r="F39" s="4" t="s">
        <v>126</v>
      </c>
      <c r="G39" s="3" t="s">
        <v>127</v>
      </c>
      <c r="H39" s="3">
        <v>574.5</v>
      </c>
      <c r="I39" s="3">
        <v>137.5</v>
      </c>
    </row>
    <row r="40" spans="1:9">
      <c r="A40" s="3">
        <v>38</v>
      </c>
      <c r="B40" s="4" t="s">
        <v>121</v>
      </c>
      <c r="C40" s="4" t="s">
        <v>111</v>
      </c>
      <c r="D40" s="4" t="s">
        <v>122</v>
      </c>
      <c r="E40" s="4" t="s">
        <v>128</v>
      </c>
      <c r="F40" s="4" t="s">
        <v>129</v>
      </c>
      <c r="G40" s="3">
        <v>250</v>
      </c>
      <c r="H40" s="3">
        <v>148.19999999999999</v>
      </c>
      <c r="I40" s="3">
        <v>74.3</v>
      </c>
    </row>
    <row r="41" spans="1:9">
      <c r="A41" s="3">
        <v>39</v>
      </c>
      <c r="B41" s="4" t="s">
        <v>121</v>
      </c>
      <c r="C41" s="4" t="s">
        <v>111</v>
      </c>
      <c r="D41" s="4" t="s">
        <v>122</v>
      </c>
      <c r="E41" s="4" t="s">
        <v>130</v>
      </c>
      <c r="F41" s="4" t="s">
        <v>129</v>
      </c>
      <c r="G41" s="3">
        <v>250</v>
      </c>
      <c r="H41" s="3">
        <f>158.2+15+10+15</f>
        <v>198.2</v>
      </c>
      <c r="I41" s="3">
        <f>64.3-15-10-15</f>
        <v>24.299999999999997</v>
      </c>
    </row>
    <row r="42" spans="1:9">
      <c r="A42" s="3">
        <v>40</v>
      </c>
      <c r="B42" s="4" t="s">
        <v>121</v>
      </c>
      <c r="C42" s="4" t="s">
        <v>111</v>
      </c>
      <c r="D42" s="4" t="s">
        <v>122</v>
      </c>
      <c r="E42" s="4" t="s">
        <v>131</v>
      </c>
      <c r="F42" s="4" t="s">
        <v>132</v>
      </c>
      <c r="G42" s="3">
        <v>250</v>
      </c>
      <c r="H42" s="3">
        <v>222.5</v>
      </c>
      <c r="I42" s="3">
        <v>0</v>
      </c>
    </row>
    <row r="43" spans="1:9">
      <c r="A43" s="3">
        <v>41</v>
      </c>
      <c r="B43" s="4" t="s">
        <v>121</v>
      </c>
      <c r="C43" s="4" t="s">
        <v>111</v>
      </c>
      <c r="D43" s="4" t="s">
        <v>122</v>
      </c>
      <c r="E43" s="4" t="s">
        <v>133</v>
      </c>
      <c r="F43" s="4" t="s">
        <v>121</v>
      </c>
      <c r="G43" s="3">
        <v>40</v>
      </c>
      <c r="H43" s="3">
        <v>27.5</v>
      </c>
      <c r="I43" s="3">
        <v>8.1</v>
      </c>
    </row>
    <row r="44" spans="1:9">
      <c r="A44" s="3">
        <v>42</v>
      </c>
      <c r="B44" s="4" t="s">
        <v>134</v>
      </c>
      <c r="C44" s="4" t="s">
        <v>135</v>
      </c>
      <c r="D44" s="4" t="s">
        <v>136</v>
      </c>
      <c r="E44" s="4" t="s">
        <v>137</v>
      </c>
      <c r="F44" s="4" t="s">
        <v>138</v>
      </c>
      <c r="G44" s="3">
        <v>250</v>
      </c>
      <c r="H44" s="3">
        <v>203.2</v>
      </c>
      <c r="I44" s="3">
        <v>19.3</v>
      </c>
    </row>
    <row r="45" spans="1:9">
      <c r="A45" s="3">
        <v>43</v>
      </c>
      <c r="B45" s="4" t="s">
        <v>139</v>
      </c>
      <c r="C45" s="4" t="s">
        <v>140</v>
      </c>
      <c r="D45" s="4" t="s">
        <v>141</v>
      </c>
      <c r="E45" s="4" t="s">
        <v>142</v>
      </c>
      <c r="F45" s="4" t="s">
        <v>143</v>
      </c>
      <c r="G45" s="3">
        <v>400</v>
      </c>
      <c r="H45" s="3">
        <v>356</v>
      </c>
      <c r="I45" s="3">
        <v>0</v>
      </c>
    </row>
    <row r="46" spans="1:9">
      <c r="A46" s="3">
        <v>44</v>
      </c>
      <c r="B46" s="4" t="s">
        <v>144</v>
      </c>
      <c r="C46" s="4" t="s">
        <v>140</v>
      </c>
      <c r="D46" s="4" t="s">
        <v>145</v>
      </c>
      <c r="E46" s="4" t="s">
        <v>146</v>
      </c>
      <c r="F46" s="4" t="s">
        <v>147</v>
      </c>
      <c r="G46" s="3">
        <v>160</v>
      </c>
      <c r="H46" s="3">
        <v>142.4</v>
      </c>
      <c r="I46" s="3">
        <v>0</v>
      </c>
    </row>
    <row r="47" spans="1:9">
      <c r="A47" s="3">
        <v>45</v>
      </c>
      <c r="B47" s="4" t="s">
        <v>144</v>
      </c>
      <c r="C47" s="4" t="s">
        <v>140</v>
      </c>
      <c r="D47" s="4" t="s">
        <v>145</v>
      </c>
      <c r="E47" s="4" t="s">
        <v>148</v>
      </c>
      <c r="F47" s="4" t="s">
        <v>149</v>
      </c>
      <c r="G47" s="3">
        <v>63</v>
      </c>
      <c r="H47" s="3">
        <v>56.1</v>
      </c>
      <c r="I47" s="3">
        <v>0</v>
      </c>
    </row>
    <row r="48" spans="1:9">
      <c r="A48" s="3">
        <v>46</v>
      </c>
      <c r="B48" s="4" t="s">
        <v>150</v>
      </c>
      <c r="C48" s="4" t="s">
        <v>140</v>
      </c>
      <c r="D48" s="4" t="s">
        <v>145</v>
      </c>
      <c r="E48" s="4" t="s">
        <v>151</v>
      </c>
      <c r="F48" s="4" t="s">
        <v>152</v>
      </c>
      <c r="G48" s="3">
        <v>630</v>
      </c>
      <c r="H48" s="3">
        <v>560.70000000000005</v>
      </c>
      <c r="I48" s="3">
        <v>0</v>
      </c>
    </row>
    <row r="49" spans="1:9">
      <c r="A49" s="3">
        <v>47</v>
      </c>
      <c r="B49" s="4" t="s">
        <v>150</v>
      </c>
      <c r="C49" s="4" t="s">
        <v>140</v>
      </c>
      <c r="D49" s="4" t="s">
        <v>145</v>
      </c>
      <c r="E49" s="4" t="s">
        <v>153</v>
      </c>
      <c r="F49" s="4" t="s">
        <v>152</v>
      </c>
      <c r="G49" s="3">
        <v>160</v>
      </c>
      <c r="H49" s="3">
        <v>142.4</v>
      </c>
      <c r="I49" s="3">
        <v>0</v>
      </c>
    </row>
    <row r="50" spans="1:9">
      <c r="A50" s="3">
        <v>48</v>
      </c>
      <c r="B50" s="4" t="s">
        <v>154</v>
      </c>
      <c r="C50" s="4" t="s">
        <v>155</v>
      </c>
      <c r="D50" s="4" t="s">
        <v>156</v>
      </c>
      <c r="E50" s="4" t="s">
        <v>157</v>
      </c>
      <c r="F50" s="4" t="s">
        <v>158</v>
      </c>
      <c r="G50" s="3">
        <v>40</v>
      </c>
      <c r="H50" s="3">
        <v>21</v>
      </c>
      <c r="I50" s="3">
        <v>14.6</v>
      </c>
    </row>
    <row r="51" spans="1:9" ht="31.5">
      <c r="A51" s="3">
        <v>49</v>
      </c>
      <c r="B51" s="5" t="s">
        <v>154</v>
      </c>
      <c r="C51" s="9" t="s">
        <v>159</v>
      </c>
      <c r="D51" s="5" t="s">
        <v>160</v>
      </c>
      <c r="E51" s="5" t="s">
        <v>161</v>
      </c>
      <c r="F51" s="5" t="s">
        <v>162</v>
      </c>
      <c r="G51" s="3">
        <v>160</v>
      </c>
      <c r="H51" s="3">
        <v>138.30000000000001</v>
      </c>
      <c r="I51" s="3">
        <v>4.0999999999999996</v>
      </c>
    </row>
    <row r="52" spans="1:9">
      <c r="A52" s="3">
        <v>50</v>
      </c>
      <c r="B52" s="4" t="s">
        <v>154</v>
      </c>
      <c r="C52" s="4" t="s">
        <v>155</v>
      </c>
      <c r="D52" s="4" t="s">
        <v>163</v>
      </c>
      <c r="E52" s="4" t="s">
        <v>164</v>
      </c>
      <c r="F52" s="4" t="s">
        <v>165</v>
      </c>
      <c r="G52" s="3">
        <v>400</v>
      </c>
      <c r="H52" s="3">
        <v>356</v>
      </c>
      <c r="I52" s="3">
        <v>0</v>
      </c>
    </row>
    <row r="53" spans="1:9">
      <c r="A53" s="3">
        <v>51</v>
      </c>
      <c r="B53" s="4" t="s">
        <v>154</v>
      </c>
      <c r="C53" s="4" t="s">
        <v>155</v>
      </c>
      <c r="D53" s="4" t="s">
        <v>166</v>
      </c>
      <c r="E53" s="4" t="s">
        <v>167</v>
      </c>
      <c r="F53" s="4" t="s">
        <v>168</v>
      </c>
      <c r="G53" s="3">
        <v>250</v>
      </c>
      <c r="H53" s="3">
        <v>222.5</v>
      </c>
      <c r="I53" s="3">
        <v>0</v>
      </c>
    </row>
    <row r="54" spans="1:9">
      <c r="A54" s="3">
        <v>52</v>
      </c>
      <c r="B54" s="4" t="s">
        <v>154</v>
      </c>
      <c r="C54" s="4" t="s">
        <v>155</v>
      </c>
      <c r="D54" s="4" t="s">
        <v>166</v>
      </c>
      <c r="E54" s="4" t="s">
        <v>169</v>
      </c>
      <c r="F54" s="4" t="s">
        <v>170</v>
      </c>
      <c r="G54" s="3">
        <v>400</v>
      </c>
      <c r="H54" s="3">
        <v>356</v>
      </c>
      <c r="I54" s="3">
        <v>0</v>
      </c>
    </row>
    <row r="55" spans="1:9">
      <c r="A55" s="3">
        <v>53</v>
      </c>
      <c r="B55" s="4" t="s">
        <v>154</v>
      </c>
      <c r="C55" s="4" t="s">
        <v>155</v>
      </c>
      <c r="D55" s="4" t="s">
        <v>166</v>
      </c>
      <c r="E55" s="4" t="s">
        <v>171</v>
      </c>
      <c r="F55" s="4" t="s">
        <v>172</v>
      </c>
      <c r="G55" s="3">
        <v>400</v>
      </c>
      <c r="H55" s="3">
        <v>356</v>
      </c>
      <c r="I55" s="3">
        <v>0</v>
      </c>
    </row>
    <row r="56" spans="1:9">
      <c r="A56" s="3">
        <v>54</v>
      </c>
      <c r="B56" s="4" t="s">
        <v>154</v>
      </c>
      <c r="C56" s="4" t="s">
        <v>155</v>
      </c>
      <c r="D56" s="4" t="s">
        <v>166</v>
      </c>
      <c r="E56" s="4" t="s">
        <v>173</v>
      </c>
      <c r="F56" s="4" t="s">
        <v>174</v>
      </c>
      <c r="G56" s="3">
        <v>250</v>
      </c>
      <c r="H56" s="3">
        <v>222.5</v>
      </c>
      <c r="I56" s="3">
        <v>0</v>
      </c>
    </row>
    <row r="57" spans="1:9">
      <c r="A57" s="3">
        <v>55</v>
      </c>
      <c r="B57" s="4" t="s">
        <v>154</v>
      </c>
      <c r="C57" s="4" t="s">
        <v>155</v>
      </c>
      <c r="D57" s="4" t="s">
        <v>166</v>
      </c>
      <c r="E57" s="4" t="s">
        <v>175</v>
      </c>
      <c r="F57" s="4" t="s">
        <v>176</v>
      </c>
      <c r="G57" s="3">
        <v>400</v>
      </c>
      <c r="H57" s="3">
        <v>28.7</v>
      </c>
      <c r="I57" s="3">
        <v>327.3</v>
      </c>
    </row>
    <row r="58" spans="1:9">
      <c r="A58" s="3">
        <v>56</v>
      </c>
      <c r="B58" s="4" t="s">
        <v>154</v>
      </c>
      <c r="C58" s="4" t="s">
        <v>155</v>
      </c>
      <c r="D58" s="4" t="s">
        <v>163</v>
      </c>
      <c r="E58" s="4" t="s">
        <v>177</v>
      </c>
      <c r="F58" s="4" t="s">
        <v>114</v>
      </c>
      <c r="G58" s="3" t="s">
        <v>127</v>
      </c>
      <c r="H58" s="3">
        <f>498.9+15</f>
        <v>513.9</v>
      </c>
      <c r="I58" s="3">
        <f>213.1-15</f>
        <v>198.1</v>
      </c>
    </row>
    <row r="59" spans="1:9">
      <c r="A59" s="3">
        <v>57</v>
      </c>
      <c r="B59" s="4" t="s">
        <v>154</v>
      </c>
      <c r="C59" s="4" t="s">
        <v>155</v>
      </c>
      <c r="D59" s="4" t="s">
        <v>166</v>
      </c>
      <c r="E59" s="4" t="s">
        <v>178</v>
      </c>
      <c r="F59" s="4" t="s">
        <v>179</v>
      </c>
      <c r="G59" s="3">
        <v>400</v>
      </c>
      <c r="H59" s="3">
        <v>356</v>
      </c>
      <c r="I59" s="3">
        <v>0</v>
      </c>
    </row>
    <row r="60" spans="1:9">
      <c r="A60" s="3">
        <v>58</v>
      </c>
      <c r="B60" s="4" t="s">
        <v>154</v>
      </c>
      <c r="C60" s="4" t="s">
        <v>155</v>
      </c>
      <c r="D60" s="4" t="s">
        <v>166</v>
      </c>
      <c r="E60" s="4" t="s">
        <v>180</v>
      </c>
      <c r="F60" s="4" t="s">
        <v>181</v>
      </c>
      <c r="G60" s="3">
        <v>400</v>
      </c>
      <c r="H60" s="3">
        <f>96.2+20+5+15+15</f>
        <v>151.19999999999999</v>
      </c>
      <c r="I60" s="3">
        <f>259.8-20-5-15-15</f>
        <v>204.8</v>
      </c>
    </row>
    <row r="61" spans="1:9">
      <c r="A61" s="3">
        <v>59</v>
      </c>
      <c r="B61" s="4" t="s">
        <v>154</v>
      </c>
      <c r="C61" s="4" t="s">
        <v>155</v>
      </c>
      <c r="D61" s="4" t="s">
        <v>156</v>
      </c>
      <c r="E61" s="4" t="s">
        <v>182</v>
      </c>
      <c r="F61" s="4" t="s">
        <v>183</v>
      </c>
      <c r="G61" s="3">
        <v>250</v>
      </c>
      <c r="H61" s="3">
        <f>196.4+26.1</f>
        <v>222.5</v>
      </c>
      <c r="I61" s="3">
        <f>26.1-26.1</f>
        <v>0</v>
      </c>
    </row>
    <row r="62" spans="1:9">
      <c r="A62" s="3">
        <v>60</v>
      </c>
      <c r="B62" s="4" t="s">
        <v>184</v>
      </c>
      <c r="C62" s="4" t="s">
        <v>155</v>
      </c>
      <c r="D62" s="4" t="s">
        <v>166</v>
      </c>
      <c r="E62" s="4" t="s">
        <v>185</v>
      </c>
      <c r="F62" s="4" t="s">
        <v>184</v>
      </c>
      <c r="G62" s="3">
        <v>400</v>
      </c>
      <c r="H62" s="3">
        <f>203.9</f>
        <v>203.9</v>
      </c>
      <c r="I62" s="3">
        <f>152.1</f>
        <v>152.1</v>
      </c>
    </row>
    <row r="63" spans="1:9">
      <c r="A63" s="3">
        <v>61</v>
      </c>
      <c r="B63" s="4" t="s">
        <v>186</v>
      </c>
      <c r="C63" s="4" t="s">
        <v>155</v>
      </c>
      <c r="D63" s="4" t="s">
        <v>156</v>
      </c>
      <c r="E63" s="4" t="s">
        <v>187</v>
      </c>
      <c r="F63" s="4" t="s">
        <v>186</v>
      </c>
      <c r="G63" s="3">
        <v>25</v>
      </c>
      <c r="H63" s="3">
        <v>22.25</v>
      </c>
      <c r="I63" s="3">
        <v>0</v>
      </c>
    </row>
    <row r="64" spans="1:9">
      <c r="A64" s="3">
        <v>62</v>
      </c>
      <c r="B64" s="4" t="s">
        <v>188</v>
      </c>
      <c r="C64" s="4" t="s">
        <v>155</v>
      </c>
      <c r="D64" s="4" t="s">
        <v>166</v>
      </c>
      <c r="E64" s="4" t="s">
        <v>189</v>
      </c>
      <c r="F64" s="4" t="s">
        <v>190</v>
      </c>
      <c r="G64" s="3">
        <v>400</v>
      </c>
      <c r="H64" s="3">
        <v>356</v>
      </c>
      <c r="I64" s="3">
        <v>0</v>
      </c>
    </row>
    <row r="65" spans="1:9">
      <c r="A65" s="3">
        <v>63</v>
      </c>
      <c r="B65" s="4" t="s">
        <v>188</v>
      </c>
      <c r="C65" s="4" t="s">
        <v>155</v>
      </c>
      <c r="D65" s="4" t="s">
        <v>166</v>
      </c>
      <c r="E65" s="4" t="s">
        <v>191</v>
      </c>
      <c r="F65" s="4" t="s">
        <v>48</v>
      </c>
      <c r="G65" s="3">
        <v>400</v>
      </c>
      <c r="H65" s="3">
        <v>356</v>
      </c>
      <c r="I65" s="3">
        <v>0</v>
      </c>
    </row>
    <row r="66" spans="1:9">
      <c r="A66" s="3">
        <v>64</v>
      </c>
      <c r="B66" s="4" t="s">
        <v>158</v>
      </c>
      <c r="C66" s="4" t="s">
        <v>155</v>
      </c>
      <c r="D66" s="4" t="s">
        <v>166</v>
      </c>
      <c r="E66" s="4" t="s">
        <v>192</v>
      </c>
      <c r="F66" s="4" t="s">
        <v>193</v>
      </c>
      <c r="G66" s="3">
        <v>1000</v>
      </c>
      <c r="H66" s="3">
        <f>200+15+15+15</f>
        <v>245</v>
      </c>
      <c r="I66" s="3">
        <f>690-15-15-15</f>
        <v>645</v>
      </c>
    </row>
    <row r="67" spans="1:9">
      <c r="A67" s="3">
        <v>65</v>
      </c>
      <c r="B67" s="4" t="s">
        <v>194</v>
      </c>
      <c r="C67" s="4" t="s">
        <v>195</v>
      </c>
      <c r="D67" s="4" t="s">
        <v>196</v>
      </c>
      <c r="E67" s="4" t="s">
        <v>197</v>
      </c>
      <c r="F67" s="4" t="s">
        <v>198</v>
      </c>
      <c r="G67" s="3">
        <v>63</v>
      </c>
      <c r="H67" s="3">
        <v>56</v>
      </c>
      <c r="I67" s="3">
        <v>0</v>
      </c>
    </row>
    <row r="68" spans="1:9">
      <c r="A68" s="3">
        <v>66</v>
      </c>
      <c r="B68" s="4" t="s">
        <v>199</v>
      </c>
      <c r="C68" s="4" t="s">
        <v>200</v>
      </c>
      <c r="D68" s="4" t="s">
        <v>201</v>
      </c>
      <c r="E68" s="4" t="s">
        <v>202</v>
      </c>
      <c r="F68" s="4" t="s">
        <v>203</v>
      </c>
      <c r="G68" s="3">
        <v>250</v>
      </c>
      <c r="H68" s="3">
        <f>59+15</f>
        <v>74</v>
      </c>
      <c r="I68" s="3">
        <f>163.5-15</f>
        <v>148.5</v>
      </c>
    </row>
    <row r="69" spans="1:9">
      <c r="A69" s="3">
        <v>67</v>
      </c>
      <c r="B69" s="4" t="s">
        <v>204</v>
      </c>
      <c r="C69" s="4" t="s">
        <v>140</v>
      </c>
      <c r="D69" s="4" t="s">
        <v>205</v>
      </c>
      <c r="E69" s="4" t="s">
        <v>206</v>
      </c>
      <c r="F69" s="4" t="s">
        <v>16</v>
      </c>
      <c r="G69" s="3">
        <v>40</v>
      </c>
      <c r="H69" s="3">
        <v>35.6</v>
      </c>
      <c r="I69" s="3">
        <v>0</v>
      </c>
    </row>
    <row r="70" spans="1:9">
      <c r="A70" s="3">
        <v>68</v>
      </c>
      <c r="B70" s="4" t="s">
        <v>207</v>
      </c>
      <c r="C70" s="4" t="s">
        <v>140</v>
      </c>
      <c r="D70" s="4" t="s">
        <v>208</v>
      </c>
      <c r="E70" s="4" t="s">
        <v>209</v>
      </c>
      <c r="F70" s="4" t="s">
        <v>210</v>
      </c>
      <c r="G70" s="3">
        <v>250</v>
      </c>
      <c r="H70" s="3">
        <f>149.5+15+15+15+15+13</f>
        <v>222.5</v>
      </c>
      <c r="I70" s="3">
        <f>73-15-15-15-15-13</f>
        <v>0</v>
      </c>
    </row>
    <row r="71" spans="1:9">
      <c r="A71" s="3">
        <v>69</v>
      </c>
      <c r="B71" s="4" t="s">
        <v>207</v>
      </c>
      <c r="C71" s="4" t="s">
        <v>140</v>
      </c>
      <c r="D71" s="4" t="s">
        <v>211</v>
      </c>
      <c r="E71" s="4" t="s">
        <v>212</v>
      </c>
      <c r="F71" s="4" t="s">
        <v>181</v>
      </c>
      <c r="G71" s="3">
        <v>25</v>
      </c>
      <c r="H71" s="3">
        <v>22.3</v>
      </c>
      <c r="I71" s="3">
        <v>0</v>
      </c>
    </row>
    <row r="72" spans="1:9">
      <c r="A72" s="3">
        <v>70</v>
      </c>
      <c r="B72" s="4" t="s">
        <v>207</v>
      </c>
      <c r="C72" s="4" t="s">
        <v>140</v>
      </c>
      <c r="D72" s="4" t="s">
        <v>205</v>
      </c>
      <c r="E72" s="4" t="s">
        <v>213</v>
      </c>
      <c r="F72" s="4" t="s">
        <v>181</v>
      </c>
      <c r="G72" s="3">
        <v>630</v>
      </c>
      <c r="H72" s="3">
        <v>560.70000000000005</v>
      </c>
      <c r="I72" s="3">
        <v>0</v>
      </c>
    </row>
    <row r="73" spans="1:9">
      <c r="A73" s="3">
        <v>71</v>
      </c>
      <c r="B73" s="4" t="s">
        <v>207</v>
      </c>
      <c r="C73" s="4" t="s">
        <v>140</v>
      </c>
      <c r="D73" s="4" t="s">
        <v>211</v>
      </c>
      <c r="E73" s="4" t="s">
        <v>151</v>
      </c>
      <c r="F73" s="4" t="s">
        <v>214</v>
      </c>
      <c r="G73" s="3">
        <v>250</v>
      </c>
      <c r="H73" s="3">
        <v>222.5</v>
      </c>
      <c r="I73" s="3">
        <v>0</v>
      </c>
    </row>
    <row r="74" spans="1:9">
      <c r="A74" s="3">
        <v>72</v>
      </c>
      <c r="B74" s="4" t="s">
        <v>215</v>
      </c>
      <c r="C74" s="4" t="s">
        <v>140</v>
      </c>
      <c r="D74" s="4" t="s">
        <v>205</v>
      </c>
      <c r="E74" s="4" t="s">
        <v>216</v>
      </c>
      <c r="F74" s="4" t="s">
        <v>217</v>
      </c>
      <c r="G74" s="3">
        <v>100</v>
      </c>
      <c r="H74" s="3">
        <f>15+10+15+15</f>
        <v>55</v>
      </c>
      <c r="I74" s="3">
        <f>89-15-10-15-15</f>
        <v>34</v>
      </c>
    </row>
    <row r="75" spans="1:9">
      <c r="A75" s="3">
        <v>73</v>
      </c>
      <c r="B75" s="4" t="s">
        <v>218</v>
      </c>
      <c r="C75" s="4" t="s">
        <v>219</v>
      </c>
      <c r="D75" s="4" t="s">
        <v>220</v>
      </c>
      <c r="E75" s="4" t="s">
        <v>221</v>
      </c>
      <c r="F75" s="4" t="s">
        <v>16</v>
      </c>
      <c r="G75" s="3">
        <v>160</v>
      </c>
      <c r="H75" s="3">
        <v>142.4</v>
      </c>
      <c r="I75" s="3">
        <v>0</v>
      </c>
    </row>
    <row r="76" spans="1:9">
      <c r="A76" s="3">
        <v>74</v>
      </c>
      <c r="B76" s="4" t="s">
        <v>222</v>
      </c>
      <c r="C76" s="4" t="s">
        <v>219</v>
      </c>
      <c r="D76" s="4" t="s">
        <v>220</v>
      </c>
      <c r="E76" s="4" t="s">
        <v>223</v>
      </c>
      <c r="F76" s="4" t="s">
        <v>224</v>
      </c>
      <c r="G76" s="3">
        <v>100</v>
      </c>
      <c r="H76" s="3">
        <f>51+15</f>
        <v>66</v>
      </c>
      <c r="I76" s="3">
        <f>38-15</f>
        <v>23</v>
      </c>
    </row>
    <row r="77" spans="1:9">
      <c r="A77" s="3">
        <v>75</v>
      </c>
      <c r="B77" s="4" t="s">
        <v>225</v>
      </c>
      <c r="C77" s="4" t="s">
        <v>219</v>
      </c>
      <c r="D77" s="4" t="s">
        <v>220</v>
      </c>
      <c r="E77" s="4" t="s">
        <v>226</v>
      </c>
      <c r="F77" s="4" t="s">
        <v>227</v>
      </c>
      <c r="G77" s="3">
        <v>250</v>
      </c>
      <c r="H77" s="3">
        <v>0</v>
      </c>
      <c r="I77" s="3">
        <v>222.5</v>
      </c>
    </row>
    <row r="78" spans="1:9">
      <c r="A78" s="3">
        <v>76</v>
      </c>
      <c r="B78" s="4" t="s">
        <v>228</v>
      </c>
      <c r="C78" s="4" t="s">
        <v>140</v>
      </c>
      <c r="D78" s="4" t="s">
        <v>145</v>
      </c>
      <c r="E78" s="4" t="s">
        <v>229</v>
      </c>
      <c r="F78" s="4" t="s">
        <v>16</v>
      </c>
      <c r="G78" s="3">
        <v>250</v>
      </c>
      <c r="H78" s="3">
        <v>222.5</v>
      </c>
      <c r="I78" s="3">
        <v>0</v>
      </c>
    </row>
    <row r="79" spans="1:9">
      <c r="A79" s="3">
        <v>77</v>
      </c>
      <c r="B79" s="4" t="s">
        <v>230</v>
      </c>
      <c r="C79" s="4" t="s">
        <v>219</v>
      </c>
      <c r="D79" s="4" t="s">
        <v>220</v>
      </c>
      <c r="E79" s="4" t="s">
        <v>231</v>
      </c>
      <c r="F79" s="4" t="s">
        <v>232</v>
      </c>
      <c r="G79" s="3">
        <v>250</v>
      </c>
      <c r="H79" s="3">
        <f>36.1+15+15+10+10+15+15+15+15+15+15+15+15</f>
        <v>206.1</v>
      </c>
      <c r="I79" s="3">
        <f>186.4-15-15-10-10-15-15-15-15-15-15-15-15</f>
        <v>16.400000000000006</v>
      </c>
    </row>
    <row r="80" spans="1:9">
      <c r="A80" s="3">
        <v>78</v>
      </c>
      <c r="B80" s="4" t="s">
        <v>233</v>
      </c>
      <c r="C80" s="4" t="s">
        <v>234</v>
      </c>
      <c r="D80" s="4" t="s">
        <v>235</v>
      </c>
      <c r="E80" s="4" t="s">
        <v>236</v>
      </c>
      <c r="F80" s="4" t="s">
        <v>16</v>
      </c>
      <c r="G80" s="3">
        <v>400</v>
      </c>
      <c r="H80" s="3">
        <v>356</v>
      </c>
      <c r="I80" s="3">
        <v>0</v>
      </c>
    </row>
    <row r="81" spans="1:9">
      <c r="A81" s="3">
        <v>79</v>
      </c>
      <c r="B81" s="4" t="s">
        <v>233</v>
      </c>
      <c r="C81" s="4" t="s">
        <v>234</v>
      </c>
      <c r="D81" s="4" t="s">
        <v>235</v>
      </c>
      <c r="E81" s="4" t="s">
        <v>237</v>
      </c>
      <c r="F81" s="4" t="s">
        <v>238</v>
      </c>
      <c r="G81" s="3">
        <v>400</v>
      </c>
      <c r="H81" s="3">
        <v>356</v>
      </c>
      <c r="I81" s="3">
        <v>0</v>
      </c>
    </row>
    <row r="82" spans="1:9">
      <c r="A82" s="3">
        <v>80</v>
      </c>
      <c r="B82" s="4" t="s">
        <v>233</v>
      </c>
      <c r="C82" s="4" t="s">
        <v>234</v>
      </c>
      <c r="D82" s="4" t="s">
        <v>235</v>
      </c>
      <c r="E82" s="4" t="s">
        <v>239</v>
      </c>
      <c r="F82" s="4" t="s">
        <v>240</v>
      </c>
      <c r="G82" s="3">
        <v>250</v>
      </c>
      <c r="H82" s="3">
        <f>136.4+12</f>
        <v>148.4</v>
      </c>
      <c r="I82" s="3">
        <f>86.1-12</f>
        <v>74.099999999999994</v>
      </c>
    </row>
    <row r="83" spans="1:9">
      <c r="A83" s="3">
        <v>81</v>
      </c>
      <c r="B83" s="4" t="s">
        <v>233</v>
      </c>
      <c r="C83" s="4" t="s">
        <v>234</v>
      </c>
      <c r="D83" s="4" t="s">
        <v>235</v>
      </c>
      <c r="E83" s="4" t="s">
        <v>241</v>
      </c>
      <c r="F83" s="4" t="s">
        <v>16</v>
      </c>
      <c r="G83" s="3">
        <v>250</v>
      </c>
      <c r="H83" s="3">
        <f>167.6+15+15+5+15+4.9</f>
        <v>222.5</v>
      </c>
      <c r="I83" s="3">
        <v>0</v>
      </c>
    </row>
    <row r="84" spans="1:9">
      <c r="A84" s="3">
        <v>82</v>
      </c>
      <c r="B84" s="4" t="s">
        <v>242</v>
      </c>
      <c r="C84" s="4" t="s">
        <v>234</v>
      </c>
      <c r="D84" s="4" t="s">
        <v>235</v>
      </c>
      <c r="E84" s="4" t="s">
        <v>243</v>
      </c>
      <c r="F84" s="4" t="s">
        <v>16</v>
      </c>
      <c r="G84" s="3">
        <v>250</v>
      </c>
      <c r="H84" s="3">
        <f>190.6+15+10</f>
        <v>215.6</v>
      </c>
      <c r="I84" s="3">
        <f>31.9-15-10</f>
        <v>6.8999999999999986</v>
      </c>
    </row>
    <row r="85" spans="1:9">
      <c r="A85" s="3">
        <v>83</v>
      </c>
      <c r="B85" s="4" t="s">
        <v>244</v>
      </c>
      <c r="C85" s="4" t="s">
        <v>234</v>
      </c>
      <c r="D85" s="4" t="s">
        <v>235</v>
      </c>
      <c r="E85" s="4" t="s">
        <v>245</v>
      </c>
      <c r="F85" s="4" t="s">
        <v>246</v>
      </c>
      <c r="G85" s="3">
        <v>160</v>
      </c>
      <c r="H85" s="3">
        <v>142.4</v>
      </c>
      <c r="I85" s="3">
        <v>0</v>
      </c>
    </row>
    <row r="86" spans="1:9">
      <c r="A86" s="3">
        <v>84</v>
      </c>
      <c r="B86" s="4" t="s">
        <v>244</v>
      </c>
      <c r="C86" s="4" t="s">
        <v>234</v>
      </c>
      <c r="D86" s="4" t="s">
        <v>235</v>
      </c>
      <c r="E86" s="4" t="s">
        <v>247</v>
      </c>
      <c r="F86" s="4" t="s">
        <v>248</v>
      </c>
      <c r="G86" s="3">
        <v>180</v>
      </c>
      <c r="H86" s="3">
        <f>112.1+15+10+15+7+1.1</f>
        <v>160.19999999999999</v>
      </c>
      <c r="I86" s="3">
        <f>48.1-15-10-15-7-1.1</f>
        <v>0</v>
      </c>
    </row>
    <row r="87" spans="1:9">
      <c r="A87" s="3">
        <v>85</v>
      </c>
      <c r="B87" s="4" t="s">
        <v>249</v>
      </c>
      <c r="C87" s="4" t="s">
        <v>234</v>
      </c>
      <c r="D87" s="4" t="s">
        <v>235</v>
      </c>
      <c r="E87" s="4" t="s">
        <v>250</v>
      </c>
      <c r="F87" s="4" t="s">
        <v>251</v>
      </c>
      <c r="G87" s="3">
        <v>400</v>
      </c>
      <c r="H87" s="3">
        <f>289.1+12+15+10+0.03</f>
        <v>326.13</v>
      </c>
      <c r="I87" s="3">
        <f>66.9-12-15-10-0.03</f>
        <v>29.870000000000005</v>
      </c>
    </row>
    <row r="88" spans="1:9">
      <c r="A88" s="3">
        <v>86</v>
      </c>
      <c r="B88" s="4" t="s">
        <v>252</v>
      </c>
      <c r="C88" s="4" t="s">
        <v>234</v>
      </c>
      <c r="D88" s="4" t="s">
        <v>235</v>
      </c>
      <c r="E88" s="4" t="s">
        <v>253</v>
      </c>
      <c r="F88" s="4" t="s">
        <v>16</v>
      </c>
      <c r="G88" s="3">
        <v>250</v>
      </c>
      <c r="H88" s="3">
        <f>69.4+15+15+15</f>
        <v>114.4</v>
      </c>
      <c r="I88" s="3">
        <f>153.1-15-15-15</f>
        <v>108.1</v>
      </c>
    </row>
    <row r="89" spans="1:9">
      <c r="A89" s="3">
        <v>87</v>
      </c>
      <c r="B89" s="4" t="s">
        <v>254</v>
      </c>
      <c r="C89" s="4" t="s">
        <v>234</v>
      </c>
      <c r="D89" s="4" t="s">
        <v>255</v>
      </c>
      <c r="E89" s="4" t="s">
        <v>256</v>
      </c>
      <c r="F89" s="4" t="s">
        <v>257</v>
      </c>
      <c r="G89" s="3" t="s">
        <v>258</v>
      </c>
      <c r="H89" s="3">
        <v>270.60000000000002</v>
      </c>
      <c r="I89" s="3">
        <v>174.4</v>
      </c>
    </row>
    <row r="90" spans="1:9">
      <c r="A90" s="3">
        <v>88</v>
      </c>
      <c r="B90" s="4" t="s">
        <v>254</v>
      </c>
      <c r="C90" s="4" t="s">
        <v>234</v>
      </c>
      <c r="D90" s="4" t="s">
        <v>255</v>
      </c>
      <c r="E90" s="4" t="s">
        <v>259</v>
      </c>
      <c r="F90" s="4" t="s">
        <v>260</v>
      </c>
      <c r="G90" s="3" t="s">
        <v>127</v>
      </c>
      <c r="H90" s="3">
        <v>608.29999999999995</v>
      </c>
      <c r="I90" s="3">
        <v>103.7</v>
      </c>
    </row>
    <row r="91" spans="1:9">
      <c r="A91" s="3">
        <v>89</v>
      </c>
      <c r="B91" s="4" t="s">
        <v>254</v>
      </c>
      <c r="C91" s="4" t="s">
        <v>234</v>
      </c>
      <c r="D91" s="4" t="s">
        <v>255</v>
      </c>
      <c r="E91" s="4" t="s">
        <v>261</v>
      </c>
      <c r="F91" s="4" t="s">
        <v>262</v>
      </c>
      <c r="G91" s="3" t="s">
        <v>258</v>
      </c>
      <c r="H91" s="3">
        <v>445</v>
      </c>
      <c r="I91" s="3">
        <v>0</v>
      </c>
    </row>
    <row r="92" spans="1:9" ht="31.5">
      <c r="A92" s="3">
        <v>90</v>
      </c>
      <c r="B92" s="5" t="s">
        <v>254</v>
      </c>
      <c r="C92" s="5" t="s">
        <v>234</v>
      </c>
      <c r="D92" s="5" t="s">
        <v>263</v>
      </c>
      <c r="E92" s="5" t="s">
        <v>264</v>
      </c>
      <c r="F92" s="8" t="s">
        <v>265</v>
      </c>
      <c r="G92" s="6" t="s">
        <v>266</v>
      </c>
      <c r="H92" s="7">
        <v>222.5</v>
      </c>
      <c r="I92" s="7">
        <v>0</v>
      </c>
    </row>
    <row r="93" spans="1:9">
      <c r="A93" s="3">
        <v>91</v>
      </c>
      <c r="B93" s="4" t="s">
        <v>254</v>
      </c>
      <c r="C93" s="4" t="s">
        <v>234</v>
      </c>
      <c r="D93" s="4" t="s">
        <v>263</v>
      </c>
      <c r="E93" s="4" t="s">
        <v>267</v>
      </c>
      <c r="F93" s="4" t="s">
        <v>268</v>
      </c>
      <c r="G93" s="3" t="s">
        <v>258</v>
      </c>
      <c r="H93" s="3">
        <v>318.5</v>
      </c>
      <c r="I93" s="3">
        <v>126.5</v>
      </c>
    </row>
    <row r="94" spans="1:9">
      <c r="A94" s="3">
        <v>92</v>
      </c>
      <c r="B94" s="4" t="s">
        <v>254</v>
      </c>
      <c r="C94" s="4" t="s">
        <v>234</v>
      </c>
      <c r="D94" s="4" t="s">
        <v>255</v>
      </c>
      <c r="E94" s="4" t="s">
        <v>269</v>
      </c>
      <c r="F94" s="4" t="s">
        <v>270</v>
      </c>
      <c r="G94" s="3" t="s">
        <v>271</v>
      </c>
      <c r="H94" s="3">
        <v>712</v>
      </c>
      <c r="I94" s="3">
        <v>0</v>
      </c>
    </row>
    <row r="95" spans="1:9">
      <c r="A95" s="3">
        <v>93</v>
      </c>
      <c r="B95" s="4" t="s">
        <v>254</v>
      </c>
      <c r="C95" s="4" t="s">
        <v>234</v>
      </c>
      <c r="D95" s="4" t="s">
        <v>255</v>
      </c>
      <c r="E95" s="4" t="s">
        <v>272</v>
      </c>
      <c r="F95" s="4" t="s">
        <v>273</v>
      </c>
      <c r="G95" s="3" t="s">
        <v>271</v>
      </c>
      <c r="H95" s="3">
        <f>223.4+15+15</f>
        <v>253.4</v>
      </c>
      <c r="I95" s="3">
        <f>488.6-15-15</f>
        <v>458.6</v>
      </c>
    </row>
    <row r="96" spans="1:9">
      <c r="A96" s="3">
        <v>94</v>
      </c>
      <c r="B96" s="4" t="s">
        <v>254</v>
      </c>
      <c r="C96" s="4" t="s">
        <v>234</v>
      </c>
      <c r="D96" s="4" t="s">
        <v>274</v>
      </c>
      <c r="E96" s="4" t="s">
        <v>275</v>
      </c>
      <c r="F96" s="4" t="s">
        <v>276</v>
      </c>
      <c r="G96" s="3">
        <v>250</v>
      </c>
      <c r="H96" s="3">
        <f>87.9+15+15+15+5+5+5+5+5+5+5+15+15</f>
        <v>197.9</v>
      </c>
      <c r="I96" s="3">
        <f>134.6-15-15-15-5-5-5-5-5-5-5-15-15</f>
        <v>24.599999999999994</v>
      </c>
    </row>
    <row r="97" spans="1:9">
      <c r="A97" s="3">
        <v>95</v>
      </c>
      <c r="B97" s="4" t="s">
        <v>277</v>
      </c>
      <c r="C97" s="4" t="s">
        <v>234</v>
      </c>
      <c r="D97" s="4" t="s">
        <v>278</v>
      </c>
      <c r="E97" s="4" t="s">
        <v>279</v>
      </c>
      <c r="F97" s="4" t="s">
        <v>277</v>
      </c>
      <c r="G97" s="3">
        <v>160</v>
      </c>
      <c r="H97" s="3">
        <f>117.1+15+10.3</f>
        <v>142.4</v>
      </c>
      <c r="I97" s="3">
        <v>0</v>
      </c>
    </row>
    <row r="98" spans="1:9">
      <c r="A98" s="3">
        <v>96</v>
      </c>
      <c r="B98" s="4" t="s">
        <v>280</v>
      </c>
      <c r="C98" s="4" t="s">
        <v>140</v>
      </c>
      <c r="D98" s="4" t="s">
        <v>281</v>
      </c>
      <c r="E98" s="4" t="s">
        <v>282</v>
      </c>
      <c r="F98" s="4" t="s">
        <v>283</v>
      </c>
      <c r="G98" s="3">
        <v>250</v>
      </c>
      <c r="H98" s="3">
        <v>222.5</v>
      </c>
      <c r="I98" s="3">
        <v>0</v>
      </c>
    </row>
    <row r="99" spans="1:9">
      <c r="A99" s="3">
        <v>97</v>
      </c>
      <c r="B99" s="4" t="s">
        <v>280</v>
      </c>
      <c r="C99" s="4" t="s">
        <v>140</v>
      </c>
      <c r="D99" s="4" t="s">
        <v>211</v>
      </c>
      <c r="E99" s="4" t="s">
        <v>284</v>
      </c>
      <c r="F99" s="4" t="s">
        <v>285</v>
      </c>
      <c r="G99" s="3">
        <v>25</v>
      </c>
      <c r="H99" s="3">
        <v>12.25</v>
      </c>
      <c r="I99" s="3">
        <v>10</v>
      </c>
    </row>
    <row r="100" spans="1:9">
      <c r="A100" s="3">
        <v>98</v>
      </c>
      <c r="B100" s="4" t="s">
        <v>286</v>
      </c>
      <c r="C100" s="4" t="s">
        <v>287</v>
      </c>
      <c r="D100" s="4" t="s">
        <v>288</v>
      </c>
      <c r="E100" s="4" t="s">
        <v>289</v>
      </c>
      <c r="F100" s="4" t="s">
        <v>290</v>
      </c>
      <c r="G100" s="3">
        <v>250</v>
      </c>
      <c r="H100" s="3">
        <v>12.6</v>
      </c>
      <c r="I100" s="3">
        <v>209.9</v>
      </c>
    </row>
    <row r="101" spans="1:9">
      <c r="A101" s="3">
        <v>99</v>
      </c>
      <c r="B101" s="4" t="s">
        <v>291</v>
      </c>
      <c r="C101" s="4" t="s">
        <v>100</v>
      </c>
      <c r="D101" s="4" t="s">
        <v>101</v>
      </c>
      <c r="E101" s="4" t="s">
        <v>292</v>
      </c>
      <c r="F101" s="4" t="s">
        <v>293</v>
      </c>
      <c r="G101" s="3">
        <v>250</v>
      </c>
      <c r="H101" s="3">
        <v>222.5</v>
      </c>
      <c r="I101" s="3">
        <v>0</v>
      </c>
    </row>
    <row r="102" spans="1:9">
      <c r="A102" s="3">
        <v>100</v>
      </c>
      <c r="B102" s="4" t="s">
        <v>286</v>
      </c>
      <c r="C102" s="4" t="s">
        <v>287</v>
      </c>
      <c r="D102" s="4" t="s">
        <v>288</v>
      </c>
      <c r="E102" s="4" t="s">
        <v>294</v>
      </c>
      <c r="F102" s="4" t="s">
        <v>286</v>
      </c>
      <c r="G102" s="3">
        <v>63</v>
      </c>
      <c r="H102" s="3">
        <v>41.1</v>
      </c>
      <c r="I102" s="3">
        <v>15</v>
      </c>
    </row>
    <row r="103" spans="1:9">
      <c r="A103" s="3">
        <v>101</v>
      </c>
      <c r="B103" s="4" t="s">
        <v>295</v>
      </c>
      <c r="C103" s="4" t="s">
        <v>296</v>
      </c>
      <c r="D103" s="4" t="s">
        <v>297</v>
      </c>
      <c r="E103" s="4" t="s">
        <v>298</v>
      </c>
      <c r="F103" s="4" t="s">
        <v>299</v>
      </c>
      <c r="G103" s="3">
        <v>250</v>
      </c>
      <c r="H103" s="3">
        <v>123.5</v>
      </c>
      <c r="I103" s="3">
        <v>99</v>
      </c>
    </row>
    <row r="104" spans="1:9">
      <c r="A104" s="3">
        <v>102</v>
      </c>
      <c r="B104" s="4" t="s">
        <v>295</v>
      </c>
      <c r="C104" s="4" t="s">
        <v>296</v>
      </c>
      <c r="D104" s="4" t="s">
        <v>297</v>
      </c>
      <c r="E104" s="4" t="s">
        <v>300</v>
      </c>
      <c r="F104" s="4" t="s">
        <v>301</v>
      </c>
      <c r="G104" s="3">
        <v>160</v>
      </c>
      <c r="H104" s="3">
        <v>117.4</v>
      </c>
      <c r="I104" s="3">
        <v>25</v>
      </c>
    </row>
    <row r="105" spans="1:9">
      <c r="A105" s="3">
        <v>103</v>
      </c>
      <c r="B105" s="4" t="s">
        <v>295</v>
      </c>
      <c r="C105" s="4" t="s">
        <v>95</v>
      </c>
      <c r="D105" s="4" t="s">
        <v>302</v>
      </c>
      <c r="E105" s="4" t="s">
        <v>303</v>
      </c>
      <c r="F105" s="4" t="s">
        <v>304</v>
      </c>
      <c r="G105" s="3">
        <v>160</v>
      </c>
      <c r="H105" s="3">
        <v>127.4</v>
      </c>
      <c r="I105" s="3">
        <v>15</v>
      </c>
    </row>
    <row r="106" spans="1:9">
      <c r="A106" s="3">
        <v>104</v>
      </c>
      <c r="B106" s="4" t="s">
        <v>295</v>
      </c>
      <c r="C106" s="4" t="s">
        <v>296</v>
      </c>
      <c r="D106" s="4" t="s">
        <v>297</v>
      </c>
      <c r="E106" s="4" t="s">
        <v>305</v>
      </c>
      <c r="F106" s="4" t="s">
        <v>306</v>
      </c>
      <c r="G106" s="3" t="s">
        <v>307</v>
      </c>
      <c r="H106" s="3">
        <v>445</v>
      </c>
      <c r="I106" s="3">
        <v>0</v>
      </c>
    </row>
    <row r="107" spans="1:9">
      <c r="A107" s="7">
        <v>105</v>
      </c>
      <c r="B107" s="10" t="s">
        <v>295</v>
      </c>
      <c r="C107" s="10" t="s">
        <v>95</v>
      </c>
      <c r="D107" s="10" t="s">
        <v>96</v>
      </c>
      <c r="E107" s="10" t="s">
        <v>336</v>
      </c>
      <c r="F107" s="10" t="s">
        <v>337</v>
      </c>
      <c r="G107" s="3">
        <v>400</v>
      </c>
      <c r="H107" s="3">
        <f>15*6+6*15+15</f>
        <v>195</v>
      </c>
      <c r="I107" s="3">
        <f>356-15*6-6*15-15</f>
        <v>161</v>
      </c>
    </row>
    <row r="108" spans="1:9">
      <c r="A108" s="3">
        <v>106</v>
      </c>
      <c r="B108" s="4" t="s">
        <v>308</v>
      </c>
      <c r="C108" s="4" t="s">
        <v>52</v>
      </c>
      <c r="D108" s="4" t="s">
        <v>53</v>
      </c>
      <c r="E108" s="4" t="s">
        <v>309</v>
      </c>
      <c r="F108" s="4" t="s">
        <v>308</v>
      </c>
      <c r="G108" s="3">
        <v>63</v>
      </c>
      <c r="H108" s="3">
        <v>56.1</v>
      </c>
      <c r="I108" s="3">
        <v>0</v>
      </c>
    </row>
    <row r="109" spans="1:9">
      <c r="A109" s="3">
        <v>107</v>
      </c>
      <c r="B109" s="4" t="s">
        <v>310</v>
      </c>
      <c r="C109" s="4" t="s">
        <v>111</v>
      </c>
      <c r="D109" s="4" t="s">
        <v>112</v>
      </c>
      <c r="E109" s="4" t="s">
        <v>311</v>
      </c>
      <c r="F109" s="4" t="s">
        <v>312</v>
      </c>
      <c r="G109" s="3">
        <v>25</v>
      </c>
      <c r="H109" s="3">
        <v>22.25</v>
      </c>
      <c r="I109" s="3">
        <v>0</v>
      </c>
    </row>
    <row r="110" spans="1:9">
      <c r="A110" s="3">
        <v>108</v>
      </c>
      <c r="B110" s="4" t="s">
        <v>313</v>
      </c>
      <c r="C110" s="4" t="s">
        <v>111</v>
      </c>
      <c r="D110" s="4" t="s">
        <v>12</v>
      </c>
      <c r="E110" s="4" t="s">
        <v>314</v>
      </c>
      <c r="F110" s="4" t="s">
        <v>313</v>
      </c>
      <c r="G110" s="3">
        <v>40</v>
      </c>
      <c r="H110" s="3">
        <v>35.6</v>
      </c>
      <c r="I110" s="3">
        <v>0</v>
      </c>
    </row>
    <row r="111" spans="1:9">
      <c r="A111" s="3">
        <v>109</v>
      </c>
      <c r="B111" s="4" t="s">
        <v>313</v>
      </c>
      <c r="C111" s="4" t="s">
        <v>111</v>
      </c>
      <c r="D111" s="4" t="s">
        <v>12</v>
      </c>
      <c r="E111" s="4" t="s">
        <v>315</v>
      </c>
      <c r="F111" s="4" t="s">
        <v>313</v>
      </c>
      <c r="G111" s="3">
        <v>40</v>
      </c>
      <c r="H111" s="3">
        <v>35.6</v>
      </c>
      <c r="I111" s="3">
        <v>0</v>
      </c>
    </row>
    <row r="112" spans="1:9">
      <c r="A112" s="3">
        <v>110</v>
      </c>
      <c r="B112" s="4" t="s">
        <v>316</v>
      </c>
      <c r="C112" s="4" t="s">
        <v>317</v>
      </c>
      <c r="D112" s="4" t="s">
        <v>318</v>
      </c>
      <c r="E112" s="4" t="s">
        <v>319</v>
      </c>
      <c r="F112" s="4" t="s">
        <v>320</v>
      </c>
      <c r="G112" s="3">
        <v>630</v>
      </c>
      <c r="H112" s="3">
        <v>560.70000000000005</v>
      </c>
      <c r="I112" s="3">
        <v>0</v>
      </c>
    </row>
    <row r="113" spans="1:9">
      <c r="A113" s="3">
        <v>111</v>
      </c>
      <c r="B113" s="4" t="s">
        <v>316</v>
      </c>
      <c r="C113" s="4" t="s">
        <v>317</v>
      </c>
      <c r="D113" s="4" t="s">
        <v>321</v>
      </c>
      <c r="E113" s="4" t="s">
        <v>319</v>
      </c>
      <c r="F113" s="4" t="s">
        <v>322</v>
      </c>
      <c r="G113" s="3">
        <v>630</v>
      </c>
      <c r="H113" s="3">
        <v>560.70000000000005</v>
      </c>
      <c r="I113" s="3">
        <v>0</v>
      </c>
    </row>
    <row r="114" spans="1:9">
      <c r="A114" s="3">
        <v>112</v>
      </c>
      <c r="B114" s="4" t="s">
        <v>316</v>
      </c>
      <c r="C114" s="4" t="s">
        <v>317</v>
      </c>
      <c r="D114" s="4" t="s">
        <v>323</v>
      </c>
      <c r="E114" s="4" t="s">
        <v>324</v>
      </c>
      <c r="F114" s="4" t="s">
        <v>325</v>
      </c>
      <c r="G114" s="3">
        <v>100</v>
      </c>
      <c r="H114" s="3">
        <v>89</v>
      </c>
      <c r="I114" s="3">
        <v>0</v>
      </c>
    </row>
    <row r="115" spans="1:9">
      <c r="A115" s="3">
        <v>113</v>
      </c>
      <c r="B115" s="4" t="s">
        <v>316</v>
      </c>
      <c r="C115" s="4" t="s">
        <v>317</v>
      </c>
      <c r="D115" s="4" t="s">
        <v>323</v>
      </c>
      <c r="E115" s="4" t="s">
        <v>326</v>
      </c>
      <c r="F115" s="4" t="s">
        <v>327</v>
      </c>
      <c r="G115" s="3">
        <v>400</v>
      </c>
      <c r="H115" s="3">
        <v>356</v>
      </c>
      <c r="I115" s="3">
        <v>0</v>
      </c>
    </row>
    <row r="116" spans="1:9">
      <c r="A116" s="3">
        <v>114</v>
      </c>
      <c r="B116" s="4" t="s">
        <v>316</v>
      </c>
      <c r="C116" s="4" t="s">
        <v>317</v>
      </c>
      <c r="D116" s="4" t="s">
        <v>323</v>
      </c>
      <c r="E116" s="4" t="s">
        <v>328</v>
      </c>
      <c r="F116" s="4" t="s">
        <v>329</v>
      </c>
      <c r="G116" s="3">
        <v>100</v>
      </c>
      <c r="H116" s="3">
        <v>89</v>
      </c>
      <c r="I116" s="3">
        <v>0</v>
      </c>
    </row>
    <row r="117" spans="1:9">
      <c r="A117" s="3">
        <v>115</v>
      </c>
      <c r="B117" s="4" t="s">
        <v>316</v>
      </c>
      <c r="C117" s="4" t="s">
        <v>317</v>
      </c>
      <c r="D117" s="4" t="s">
        <v>323</v>
      </c>
      <c r="E117" s="4" t="s">
        <v>330</v>
      </c>
      <c r="F117" s="4" t="s">
        <v>331</v>
      </c>
      <c r="G117" s="3">
        <v>100</v>
      </c>
      <c r="H117" s="3">
        <v>89</v>
      </c>
      <c r="I117" s="3">
        <v>0</v>
      </c>
    </row>
    <row r="118" spans="1:9">
      <c r="A118" s="3">
        <v>116</v>
      </c>
      <c r="B118" s="4" t="s">
        <v>316</v>
      </c>
      <c r="C118" s="4" t="s">
        <v>317</v>
      </c>
      <c r="D118" s="4" t="s">
        <v>323</v>
      </c>
      <c r="E118" s="4" t="s">
        <v>332</v>
      </c>
      <c r="F118" s="4" t="s">
        <v>333</v>
      </c>
      <c r="G118" s="3">
        <v>100</v>
      </c>
      <c r="H118" s="3">
        <v>89</v>
      </c>
      <c r="I118" s="3">
        <v>0</v>
      </c>
    </row>
    <row r="119" spans="1:9">
      <c r="A119" s="3">
        <v>117</v>
      </c>
      <c r="B119" s="4" t="s">
        <v>316</v>
      </c>
      <c r="C119" s="4" t="s">
        <v>317</v>
      </c>
      <c r="D119" s="4" t="s">
        <v>323</v>
      </c>
      <c r="E119" s="4" t="s">
        <v>334</v>
      </c>
      <c r="F119" s="4" t="s">
        <v>335</v>
      </c>
      <c r="G119" s="3">
        <v>100</v>
      </c>
      <c r="H119" s="3">
        <v>89</v>
      </c>
      <c r="I119" s="3">
        <v>0</v>
      </c>
    </row>
  </sheetData>
  <mergeCells count="1">
    <mergeCell ref="A1:I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I119"/>
  <sheetViews>
    <sheetView tabSelected="1" workbookViewId="0">
      <selection activeCell="L9" sqref="L9"/>
    </sheetView>
  </sheetViews>
  <sheetFormatPr defaultColWidth="9.140625" defaultRowHeight="15.75"/>
  <cols>
    <col min="1" max="1" width="5.85546875" style="1" customWidth="1"/>
    <col min="2" max="2" width="17.85546875" style="1" customWidth="1"/>
    <col min="3" max="3" width="35.5703125" style="1" customWidth="1"/>
    <col min="4" max="4" width="26.7109375" style="1" customWidth="1"/>
    <col min="5" max="5" width="10.5703125" style="1" customWidth="1"/>
    <col min="6" max="6" width="24.28515625" style="1" customWidth="1"/>
    <col min="7" max="7" width="10.5703125" style="1" customWidth="1"/>
    <col min="8" max="8" width="9.140625" style="1"/>
    <col min="9" max="9" width="11.140625" style="1" customWidth="1"/>
    <col min="10" max="16384" width="9.140625" style="1"/>
  </cols>
  <sheetData>
    <row r="1" spans="1:9" ht="36" customHeight="1">
      <c r="A1" s="11" t="s">
        <v>0</v>
      </c>
      <c r="B1" s="11"/>
      <c r="C1" s="11"/>
      <c r="D1" s="11"/>
      <c r="E1" s="11"/>
      <c r="F1" s="11"/>
      <c r="G1" s="11"/>
      <c r="H1" s="11"/>
      <c r="I1" s="11"/>
    </row>
    <row r="2" spans="1:9" ht="117.75" customHeight="1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</row>
    <row r="3" spans="1:9">
      <c r="A3" s="3">
        <v>1</v>
      </c>
      <c r="B3" s="4" t="s">
        <v>10</v>
      </c>
      <c r="C3" s="4" t="s">
        <v>11</v>
      </c>
      <c r="D3" s="4" t="s">
        <v>12</v>
      </c>
      <c r="E3" s="4" t="s">
        <v>13</v>
      </c>
      <c r="F3" s="4" t="s">
        <v>14</v>
      </c>
      <c r="G3" s="3">
        <v>250</v>
      </c>
      <c r="H3" s="3">
        <v>222.5</v>
      </c>
      <c r="I3" s="3">
        <v>0</v>
      </c>
    </row>
    <row r="4" spans="1:9">
      <c r="A4" s="3">
        <v>2</v>
      </c>
      <c r="B4" s="4" t="s">
        <v>10</v>
      </c>
      <c r="C4" s="4" t="s">
        <v>11</v>
      </c>
      <c r="D4" s="4" t="s">
        <v>12</v>
      </c>
      <c r="E4" s="4" t="s">
        <v>15</v>
      </c>
      <c r="F4" s="4" t="s">
        <v>16</v>
      </c>
      <c r="G4" s="3">
        <v>250</v>
      </c>
      <c r="H4" s="3">
        <v>222.5</v>
      </c>
      <c r="I4" s="3">
        <v>0</v>
      </c>
    </row>
    <row r="5" spans="1:9">
      <c r="A5" s="3">
        <v>3</v>
      </c>
      <c r="B5" s="4" t="s">
        <v>17</v>
      </c>
      <c r="C5" s="4" t="s">
        <v>11</v>
      </c>
      <c r="D5" s="4" t="s">
        <v>18</v>
      </c>
      <c r="E5" s="4" t="s">
        <v>19</v>
      </c>
      <c r="F5" s="4" t="s">
        <v>20</v>
      </c>
      <c r="G5" s="3">
        <v>160</v>
      </c>
      <c r="H5" s="3">
        <f>125.9+15</f>
        <v>140.9</v>
      </c>
      <c r="I5" s="3">
        <f>16.5-15</f>
        <v>1.5</v>
      </c>
    </row>
    <row r="6" spans="1:9">
      <c r="A6" s="3">
        <v>4</v>
      </c>
      <c r="B6" s="4" t="s">
        <v>17</v>
      </c>
      <c r="C6" s="4" t="s">
        <v>11</v>
      </c>
      <c r="D6" s="4" t="s">
        <v>21</v>
      </c>
      <c r="E6" s="4" t="s">
        <v>22</v>
      </c>
      <c r="F6" s="4" t="s">
        <v>23</v>
      </c>
      <c r="G6" s="3">
        <v>400</v>
      </c>
      <c r="H6" s="3">
        <f>326+15+15</f>
        <v>356</v>
      </c>
      <c r="I6" s="3">
        <f>30-15-15</f>
        <v>0</v>
      </c>
    </row>
    <row r="7" spans="1:9">
      <c r="A7" s="3">
        <v>5</v>
      </c>
      <c r="B7" s="4" t="s">
        <v>17</v>
      </c>
      <c r="C7" s="4" t="s">
        <v>11</v>
      </c>
      <c r="D7" s="4" t="s">
        <v>21</v>
      </c>
      <c r="E7" s="4" t="s">
        <v>24</v>
      </c>
      <c r="F7" s="4" t="s">
        <v>25</v>
      </c>
      <c r="G7" s="3">
        <v>250</v>
      </c>
      <c r="H7" s="3">
        <v>130.19999999999999</v>
      </c>
      <c r="I7" s="3">
        <v>92.3</v>
      </c>
    </row>
    <row r="8" spans="1:9">
      <c r="A8" s="3">
        <v>6</v>
      </c>
      <c r="B8" s="4" t="s">
        <v>17</v>
      </c>
      <c r="C8" s="4" t="s">
        <v>11</v>
      </c>
      <c r="D8" s="4" t="s">
        <v>21</v>
      </c>
      <c r="E8" s="4" t="s">
        <v>26</v>
      </c>
      <c r="F8" s="4" t="s">
        <v>27</v>
      </c>
      <c r="G8" s="3">
        <v>400</v>
      </c>
      <c r="H8" s="3">
        <v>356</v>
      </c>
      <c r="I8" s="3">
        <v>0</v>
      </c>
    </row>
    <row r="9" spans="1:9">
      <c r="A9" s="3">
        <v>7</v>
      </c>
      <c r="B9" s="4" t="s">
        <v>17</v>
      </c>
      <c r="C9" s="4" t="s">
        <v>11</v>
      </c>
      <c r="D9" s="4" t="s">
        <v>21</v>
      </c>
      <c r="E9" s="4" t="s">
        <v>28</v>
      </c>
      <c r="F9" s="4" t="s">
        <v>29</v>
      </c>
      <c r="G9" s="3">
        <v>630</v>
      </c>
      <c r="H9" s="3">
        <v>349.6</v>
      </c>
      <c r="I9" s="3">
        <v>211.1</v>
      </c>
    </row>
    <row r="10" spans="1:9">
      <c r="A10" s="3">
        <v>8</v>
      </c>
      <c r="B10" s="4" t="s">
        <v>30</v>
      </c>
      <c r="C10" s="4" t="s">
        <v>31</v>
      </c>
      <c r="D10" s="4" t="s">
        <v>32</v>
      </c>
      <c r="E10" s="4" t="s">
        <v>33</v>
      </c>
      <c r="F10" s="4" t="s">
        <v>34</v>
      </c>
      <c r="G10" s="3">
        <v>320</v>
      </c>
      <c r="H10" s="3">
        <v>253.1</v>
      </c>
      <c r="I10" s="3">
        <v>31.7</v>
      </c>
    </row>
    <row r="11" spans="1:9">
      <c r="A11" s="3">
        <v>9</v>
      </c>
      <c r="B11" s="4" t="s">
        <v>30</v>
      </c>
      <c r="C11" s="4" t="s">
        <v>35</v>
      </c>
      <c r="D11" s="4" t="s">
        <v>36</v>
      </c>
      <c r="E11" s="4" t="s">
        <v>37</v>
      </c>
      <c r="F11" s="4" t="s">
        <v>38</v>
      </c>
      <c r="G11" s="3">
        <v>630</v>
      </c>
      <c r="H11" s="3">
        <v>157.1</v>
      </c>
      <c r="I11" s="3">
        <v>403.6</v>
      </c>
    </row>
    <row r="12" spans="1:9">
      <c r="A12" s="3">
        <v>10</v>
      </c>
      <c r="B12" s="4" t="s">
        <v>39</v>
      </c>
      <c r="C12" s="4" t="s">
        <v>40</v>
      </c>
      <c r="D12" s="4" t="s">
        <v>41</v>
      </c>
      <c r="E12" s="4" t="s">
        <v>42</v>
      </c>
      <c r="F12" s="4" t="s">
        <v>43</v>
      </c>
      <c r="G12" s="3">
        <v>250</v>
      </c>
      <c r="H12" s="3">
        <f>171.7+15+15+15</f>
        <v>216.7</v>
      </c>
      <c r="I12" s="3">
        <f>50.8-15-15-15</f>
        <v>5.7999999999999972</v>
      </c>
    </row>
    <row r="13" spans="1:9">
      <c r="A13" s="3">
        <v>11</v>
      </c>
      <c r="B13" s="4" t="s">
        <v>44</v>
      </c>
      <c r="C13" s="4" t="s">
        <v>45</v>
      </c>
      <c r="D13" s="4" t="s">
        <v>46</v>
      </c>
      <c r="E13" s="4" t="s">
        <v>47</v>
      </c>
      <c r="F13" s="4" t="s">
        <v>48</v>
      </c>
      <c r="G13" s="3">
        <v>250</v>
      </c>
      <c r="H13" s="3">
        <v>222.5</v>
      </c>
      <c r="I13" s="3">
        <v>0</v>
      </c>
    </row>
    <row r="14" spans="1:9">
      <c r="A14" s="3">
        <v>12</v>
      </c>
      <c r="B14" s="4" t="s">
        <v>44</v>
      </c>
      <c r="C14" s="4" t="s">
        <v>45</v>
      </c>
      <c r="D14" s="4" t="s">
        <v>46</v>
      </c>
      <c r="E14" s="4" t="s">
        <v>49</v>
      </c>
      <c r="F14" s="4" t="s">
        <v>50</v>
      </c>
      <c r="G14" s="3">
        <v>63</v>
      </c>
      <c r="H14" s="3">
        <v>56.1</v>
      </c>
      <c r="I14" s="3">
        <v>0</v>
      </c>
    </row>
    <row r="15" spans="1:9">
      <c r="A15" s="3">
        <v>13</v>
      </c>
      <c r="B15" s="4" t="s">
        <v>51</v>
      </c>
      <c r="C15" s="4" t="s">
        <v>52</v>
      </c>
      <c r="D15" s="4" t="s">
        <v>53</v>
      </c>
      <c r="E15" s="4" t="s">
        <v>54</v>
      </c>
      <c r="F15" s="4" t="s">
        <v>55</v>
      </c>
      <c r="G15" s="3" t="s">
        <v>56</v>
      </c>
      <c r="H15" s="3">
        <f>682.5+15+80</f>
        <v>777.5</v>
      </c>
      <c r="I15" s="3">
        <f>438.9-15-80</f>
        <v>343.9</v>
      </c>
    </row>
    <row r="16" spans="1:9">
      <c r="A16" s="3">
        <v>14</v>
      </c>
      <c r="B16" s="4" t="s">
        <v>51</v>
      </c>
      <c r="C16" s="4" t="s">
        <v>52</v>
      </c>
      <c r="D16" s="4" t="s">
        <v>53</v>
      </c>
      <c r="E16" s="4" t="s">
        <v>57</v>
      </c>
      <c r="F16" s="4" t="s">
        <v>51</v>
      </c>
      <c r="G16" s="3" t="s">
        <v>56</v>
      </c>
      <c r="H16" s="3">
        <v>1121.4000000000001</v>
      </c>
      <c r="I16" s="3">
        <v>0</v>
      </c>
    </row>
    <row r="17" spans="1:9">
      <c r="A17" s="3">
        <v>15</v>
      </c>
      <c r="B17" s="4" t="s">
        <v>51</v>
      </c>
      <c r="C17" s="4" t="s">
        <v>52</v>
      </c>
      <c r="D17" s="4" t="s">
        <v>53</v>
      </c>
      <c r="E17" s="4" t="s">
        <v>58</v>
      </c>
      <c r="F17" s="4" t="s">
        <v>51</v>
      </c>
      <c r="G17" s="3">
        <v>400</v>
      </c>
      <c r="H17" s="3">
        <v>356</v>
      </c>
      <c r="I17" s="3">
        <v>0</v>
      </c>
    </row>
    <row r="18" spans="1:9">
      <c r="A18" s="3">
        <v>16</v>
      </c>
      <c r="B18" s="4" t="s">
        <v>51</v>
      </c>
      <c r="C18" s="4" t="s">
        <v>52</v>
      </c>
      <c r="D18" s="4" t="s">
        <v>53</v>
      </c>
      <c r="E18" s="4" t="s">
        <v>59</v>
      </c>
      <c r="F18" s="4" t="s">
        <v>51</v>
      </c>
      <c r="G18" s="3">
        <v>250</v>
      </c>
      <c r="H18" s="3">
        <v>222.5</v>
      </c>
      <c r="I18" s="3">
        <v>0</v>
      </c>
    </row>
    <row r="19" spans="1:9">
      <c r="A19" s="3">
        <v>17</v>
      </c>
      <c r="B19" s="4" t="s">
        <v>60</v>
      </c>
      <c r="C19" s="4" t="s">
        <v>52</v>
      </c>
      <c r="D19" s="4" t="s">
        <v>61</v>
      </c>
      <c r="E19" s="4" t="s">
        <v>62</v>
      </c>
      <c r="F19" s="4" t="s">
        <v>16</v>
      </c>
      <c r="G19" s="3">
        <v>630</v>
      </c>
      <c r="H19" s="3">
        <f>377.6+15</f>
        <v>392.6</v>
      </c>
      <c r="I19" s="3">
        <f>183.1-15</f>
        <v>168.1</v>
      </c>
    </row>
    <row r="20" spans="1:9">
      <c r="A20" s="3">
        <v>18</v>
      </c>
      <c r="B20" s="4" t="s">
        <v>63</v>
      </c>
      <c r="C20" s="4" t="s">
        <v>52</v>
      </c>
      <c r="D20" s="4" t="s">
        <v>61</v>
      </c>
      <c r="E20" s="4" t="s">
        <v>64</v>
      </c>
      <c r="F20" s="4" t="s">
        <v>16</v>
      </c>
      <c r="G20" s="3">
        <v>100</v>
      </c>
      <c r="H20" s="3">
        <f>47.9+5</f>
        <v>52.9</v>
      </c>
      <c r="I20" s="3">
        <f>41.1-5</f>
        <v>36.1</v>
      </c>
    </row>
    <row r="21" spans="1:9">
      <c r="A21" s="3">
        <v>19</v>
      </c>
      <c r="B21" s="4" t="s">
        <v>65</v>
      </c>
      <c r="C21" s="4" t="s">
        <v>66</v>
      </c>
      <c r="D21" s="4" t="s">
        <v>67</v>
      </c>
      <c r="E21" s="4" t="s">
        <v>68</v>
      </c>
      <c r="F21" s="4" t="s">
        <v>69</v>
      </c>
      <c r="G21" s="3">
        <v>100</v>
      </c>
      <c r="H21" s="3">
        <v>89</v>
      </c>
      <c r="I21" s="3">
        <v>0</v>
      </c>
    </row>
    <row r="22" spans="1:9">
      <c r="A22" s="3">
        <v>20</v>
      </c>
      <c r="B22" s="4" t="s">
        <v>70</v>
      </c>
      <c r="C22" s="4" t="s">
        <v>52</v>
      </c>
      <c r="D22" s="4" t="s">
        <v>53</v>
      </c>
      <c r="E22" s="4" t="s">
        <v>71</v>
      </c>
      <c r="F22" s="4" t="s">
        <v>72</v>
      </c>
      <c r="G22" s="3">
        <v>100</v>
      </c>
      <c r="H22" s="3">
        <v>89</v>
      </c>
      <c r="I22" s="3">
        <v>0</v>
      </c>
    </row>
    <row r="23" spans="1:9">
      <c r="A23" s="3">
        <v>21</v>
      </c>
      <c r="B23" s="4" t="s">
        <v>73</v>
      </c>
      <c r="C23" s="4" t="s">
        <v>74</v>
      </c>
      <c r="D23" s="4" t="s">
        <v>75</v>
      </c>
      <c r="E23" s="4" t="s">
        <v>76</v>
      </c>
      <c r="F23" s="4" t="s">
        <v>77</v>
      </c>
      <c r="G23" s="3">
        <v>160</v>
      </c>
      <c r="H23" s="3">
        <v>142.4</v>
      </c>
      <c r="I23" s="3">
        <v>0</v>
      </c>
    </row>
    <row r="24" spans="1:9">
      <c r="A24" s="3">
        <v>22</v>
      </c>
      <c r="B24" s="4" t="s">
        <v>73</v>
      </c>
      <c r="C24" s="4" t="s">
        <v>74</v>
      </c>
      <c r="D24" s="4" t="s">
        <v>75</v>
      </c>
      <c r="E24" s="4" t="s">
        <v>78</v>
      </c>
      <c r="F24" s="4" t="s">
        <v>79</v>
      </c>
      <c r="G24" s="3">
        <v>400</v>
      </c>
      <c r="H24" s="3">
        <v>356</v>
      </c>
      <c r="I24" s="3">
        <v>0</v>
      </c>
    </row>
    <row r="25" spans="1:9">
      <c r="A25" s="3">
        <v>23</v>
      </c>
      <c r="B25" s="4" t="s">
        <v>73</v>
      </c>
      <c r="C25" s="4" t="s">
        <v>74</v>
      </c>
      <c r="D25" s="4" t="s">
        <v>75</v>
      </c>
      <c r="E25" s="4" t="s">
        <v>80</v>
      </c>
      <c r="F25" s="4" t="s">
        <v>25</v>
      </c>
      <c r="G25" s="3">
        <v>250</v>
      </c>
      <c r="H25" s="3">
        <v>222.5</v>
      </c>
      <c r="I25" s="3">
        <v>0</v>
      </c>
    </row>
    <row r="26" spans="1:9">
      <c r="A26" s="3">
        <v>24</v>
      </c>
      <c r="B26" s="4" t="s">
        <v>73</v>
      </c>
      <c r="C26" s="4" t="s">
        <v>74</v>
      </c>
      <c r="D26" s="4" t="s">
        <v>75</v>
      </c>
      <c r="E26" s="4" t="s">
        <v>81</v>
      </c>
      <c r="F26" s="4" t="s">
        <v>25</v>
      </c>
      <c r="G26" s="3">
        <v>250</v>
      </c>
      <c r="H26" s="3">
        <v>222.5</v>
      </c>
      <c r="I26" s="3">
        <v>0</v>
      </c>
    </row>
    <row r="27" spans="1:9">
      <c r="A27" s="3">
        <v>25</v>
      </c>
      <c r="B27" s="4" t="s">
        <v>82</v>
      </c>
      <c r="C27" s="4" t="s">
        <v>83</v>
      </c>
      <c r="D27" s="4" t="s">
        <v>84</v>
      </c>
      <c r="E27" s="4" t="s">
        <v>85</v>
      </c>
      <c r="F27" s="4" t="s">
        <v>86</v>
      </c>
      <c r="G27" s="3">
        <v>250</v>
      </c>
      <c r="H27" s="3">
        <v>222.5</v>
      </c>
      <c r="I27" s="3">
        <v>0</v>
      </c>
    </row>
    <row r="28" spans="1:9">
      <c r="A28" s="3">
        <v>26</v>
      </c>
      <c r="B28" s="4" t="s">
        <v>82</v>
      </c>
      <c r="C28" s="4" t="s">
        <v>83</v>
      </c>
      <c r="D28" s="4" t="s">
        <v>87</v>
      </c>
      <c r="E28" s="4" t="s">
        <v>88</v>
      </c>
      <c r="F28" s="4" t="s">
        <v>89</v>
      </c>
      <c r="G28" s="3">
        <v>250</v>
      </c>
      <c r="H28" s="3">
        <v>222.5</v>
      </c>
      <c r="I28" s="3">
        <v>0</v>
      </c>
    </row>
    <row r="29" spans="1:9">
      <c r="A29" s="3">
        <v>27</v>
      </c>
      <c r="B29" s="4" t="s">
        <v>82</v>
      </c>
      <c r="C29" s="4" t="s">
        <v>90</v>
      </c>
      <c r="D29" s="4" t="s">
        <v>91</v>
      </c>
      <c r="E29" s="4" t="s">
        <v>92</v>
      </c>
      <c r="F29" s="4" t="s">
        <v>93</v>
      </c>
      <c r="G29" s="3">
        <v>250</v>
      </c>
      <c r="H29" s="3">
        <v>222.5</v>
      </c>
      <c r="I29" s="3">
        <v>0</v>
      </c>
    </row>
    <row r="30" spans="1:9">
      <c r="A30" s="3">
        <v>28</v>
      </c>
      <c r="B30" s="4" t="s">
        <v>94</v>
      </c>
      <c r="C30" s="4" t="s">
        <v>95</v>
      </c>
      <c r="D30" s="4" t="s">
        <v>96</v>
      </c>
      <c r="E30" s="4" t="s">
        <v>97</v>
      </c>
      <c r="F30" s="4" t="s">
        <v>98</v>
      </c>
      <c r="G30" s="3">
        <v>400</v>
      </c>
      <c r="H30" s="3">
        <v>356</v>
      </c>
      <c r="I30" s="3">
        <v>0</v>
      </c>
    </row>
    <row r="31" spans="1:9">
      <c r="A31" s="3">
        <v>29</v>
      </c>
      <c r="B31" s="4" t="s">
        <v>99</v>
      </c>
      <c r="C31" s="4" t="s">
        <v>100</v>
      </c>
      <c r="D31" s="4" t="s">
        <v>101</v>
      </c>
      <c r="E31" s="4" t="s">
        <v>102</v>
      </c>
      <c r="F31" s="4" t="s">
        <v>103</v>
      </c>
      <c r="G31" s="3">
        <v>400</v>
      </c>
      <c r="H31" s="3">
        <f>202.7+15+15+3+10+10+15+10</f>
        <v>280.7</v>
      </c>
      <c r="I31" s="3">
        <f>153.3-15-15-3-10-10-15-10</f>
        <v>75.300000000000011</v>
      </c>
    </row>
    <row r="32" spans="1:9">
      <c r="A32" s="3">
        <v>30</v>
      </c>
      <c r="B32" s="4" t="s">
        <v>104</v>
      </c>
      <c r="C32" s="4" t="s">
        <v>95</v>
      </c>
      <c r="D32" s="4" t="s">
        <v>96</v>
      </c>
      <c r="E32" s="4" t="s">
        <v>105</v>
      </c>
      <c r="F32" s="4" t="s">
        <v>106</v>
      </c>
      <c r="G32" s="3">
        <v>100</v>
      </c>
      <c r="H32" s="3">
        <v>84.5</v>
      </c>
      <c r="I32" s="3">
        <v>4.5</v>
      </c>
    </row>
    <row r="33" spans="1:9">
      <c r="A33" s="3">
        <v>31</v>
      </c>
      <c r="B33" s="4" t="s">
        <v>107</v>
      </c>
      <c r="C33" s="4" t="s">
        <v>95</v>
      </c>
      <c r="D33" s="4" t="s">
        <v>96</v>
      </c>
      <c r="E33" s="4" t="s">
        <v>108</v>
      </c>
      <c r="F33" s="4" t="s">
        <v>109</v>
      </c>
      <c r="G33" s="3">
        <v>160</v>
      </c>
      <c r="H33" s="3">
        <v>97.6</v>
      </c>
      <c r="I33" s="3">
        <v>44.8</v>
      </c>
    </row>
    <row r="34" spans="1:9">
      <c r="A34" s="3">
        <v>32</v>
      </c>
      <c r="B34" s="4" t="s">
        <v>110</v>
      </c>
      <c r="C34" s="4" t="s">
        <v>111</v>
      </c>
      <c r="D34" s="4" t="s">
        <v>112</v>
      </c>
      <c r="E34" s="4" t="s">
        <v>113</v>
      </c>
      <c r="F34" s="4" t="s">
        <v>114</v>
      </c>
      <c r="G34" s="3">
        <v>400</v>
      </c>
      <c r="H34" s="3">
        <v>257.8</v>
      </c>
      <c r="I34" s="3">
        <v>98.2</v>
      </c>
    </row>
    <row r="35" spans="1:9">
      <c r="A35" s="3">
        <v>33</v>
      </c>
      <c r="B35" s="4" t="s">
        <v>115</v>
      </c>
      <c r="C35" s="4" t="s">
        <v>111</v>
      </c>
      <c r="D35" s="4" t="s">
        <v>116</v>
      </c>
      <c r="E35" s="4" t="s">
        <v>117</v>
      </c>
      <c r="F35" s="4" t="s">
        <v>118</v>
      </c>
      <c r="G35" s="3">
        <v>800</v>
      </c>
      <c r="H35" s="3">
        <v>96.8</v>
      </c>
      <c r="I35" s="3">
        <v>615.20000000000005</v>
      </c>
    </row>
    <row r="36" spans="1:9">
      <c r="A36" s="3">
        <v>34</v>
      </c>
      <c r="B36" s="4" t="s">
        <v>115</v>
      </c>
      <c r="C36" s="4" t="s">
        <v>111</v>
      </c>
      <c r="D36" s="4" t="s">
        <v>116</v>
      </c>
      <c r="E36" s="4" t="s">
        <v>117</v>
      </c>
      <c r="F36" s="4" t="s">
        <v>118</v>
      </c>
      <c r="G36" s="3">
        <v>800</v>
      </c>
      <c r="H36" s="3">
        <v>12.6</v>
      </c>
      <c r="I36" s="3">
        <v>699.4</v>
      </c>
    </row>
    <row r="37" spans="1:9">
      <c r="A37" s="3">
        <v>35</v>
      </c>
      <c r="B37" s="4" t="s">
        <v>119</v>
      </c>
      <c r="C37" s="4" t="s">
        <v>111</v>
      </c>
      <c r="D37" s="4" t="s">
        <v>116</v>
      </c>
      <c r="E37" s="4" t="s">
        <v>120</v>
      </c>
      <c r="F37" s="4" t="s">
        <v>119</v>
      </c>
      <c r="G37" s="3">
        <v>800</v>
      </c>
      <c r="H37" s="3">
        <v>712</v>
      </c>
      <c r="I37" s="3">
        <v>0</v>
      </c>
    </row>
    <row r="38" spans="1:9">
      <c r="A38" s="3">
        <v>36</v>
      </c>
      <c r="B38" s="4" t="s">
        <v>121</v>
      </c>
      <c r="C38" s="4" t="s">
        <v>111</v>
      </c>
      <c r="D38" s="4" t="s">
        <v>122</v>
      </c>
      <c r="E38" s="4" t="s">
        <v>123</v>
      </c>
      <c r="F38" s="4" t="s">
        <v>121</v>
      </c>
      <c r="G38" s="3" t="s">
        <v>124</v>
      </c>
      <c r="H38" s="3">
        <v>95.2</v>
      </c>
      <c r="I38" s="3">
        <v>82.8</v>
      </c>
    </row>
    <row r="39" spans="1:9">
      <c r="A39" s="3">
        <v>37</v>
      </c>
      <c r="B39" s="4" t="s">
        <v>121</v>
      </c>
      <c r="C39" s="4" t="s">
        <v>111</v>
      </c>
      <c r="D39" s="4" t="s">
        <v>122</v>
      </c>
      <c r="E39" s="4" t="s">
        <v>125</v>
      </c>
      <c r="F39" s="4" t="s">
        <v>126</v>
      </c>
      <c r="G39" s="3" t="s">
        <v>127</v>
      </c>
      <c r="H39" s="3">
        <v>574.5</v>
      </c>
      <c r="I39" s="3">
        <v>137.5</v>
      </c>
    </row>
    <row r="40" spans="1:9">
      <c r="A40" s="3">
        <v>38</v>
      </c>
      <c r="B40" s="4" t="s">
        <v>121</v>
      </c>
      <c r="C40" s="4" t="s">
        <v>111</v>
      </c>
      <c r="D40" s="4" t="s">
        <v>122</v>
      </c>
      <c r="E40" s="4" t="s">
        <v>128</v>
      </c>
      <c r="F40" s="4" t="s">
        <v>129</v>
      </c>
      <c r="G40" s="3">
        <v>250</v>
      </c>
      <c r="H40" s="3">
        <v>148.19999999999999</v>
      </c>
      <c r="I40" s="3">
        <v>74.3</v>
      </c>
    </row>
    <row r="41" spans="1:9">
      <c r="A41" s="3">
        <v>39</v>
      </c>
      <c r="B41" s="4" t="s">
        <v>121</v>
      </c>
      <c r="C41" s="4" t="s">
        <v>111</v>
      </c>
      <c r="D41" s="4" t="s">
        <v>122</v>
      </c>
      <c r="E41" s="4" t="s">
        <v>130</v>
      </c>
      <c r="F41" s="4" t="s">
        <v>129</v>
      </c>
      <c r="G41" s="3">
        <v>250</v>
      </c>
      <c r="H41" s="3">
        <f>158.2+15+10+15+9</f>
        <v>207.2</v>
      </c>
      <c r="I41" s="3">
        <f>64.3-15-10-15-9</f>
        <v>15.299999999999997</v>
      </c>
    </row>
    <row r="42" spans="1:9">
      <c r="A42" s="3">
        <v>40</v>
      </c>
      <c r="B42" s="4" t="s">
        <v>121</v>
      </c>
      <c r="C42" s="4" t="s">
        <v>111</v>
      </c>
      <c r="D42" s="4" t="s">
        <v>122</v>
      </c>
      <c r="E42" s="4" t="s">
        <v>131</v>
      </c>
      <c r="F42" s="4" t="s">
        <v>132</v>
      </c>
      <c r="G42" s="3">
        <v>250</v>
      </c>
      <c r="H42" s="3">
        <v>222.5</v>
      </c>
      <c r="I42" s="3">
        <v>0</v>
      </c>
    </row>
    <row r="43" spans="1:9">
      <c r="A43" s="3">
        <v>41</v>
      </c>
      <c r="B43" s="4" t="s">
        <v>121</v>
      </c>
      <c r="C43" s="4" t="s">
        <v>111</v>
      </c>
      <c r="D43" s="4" t="s">
        <v>122</v>
      </c>
      <c r="E43" s="4" t="s">
        <v>133</v>
      </c>
      <c r="F43" s="4" t="s">
        <v>121</v>
      </c>
      <c r="G43" s="3">
        <v>40</v>
      </c>
      <c r="H43" s="3">
        <v>27.5</v>
      </c>
      <c r="I43" s="3">
        <v>8.1</v>
      </c>
    </row>
    <row r="44" spans="1:9">
      <c r="A44" s="3">
        <v>42</v>
      </c>
      <c r="B44" s="4" t="s">
        <v>134</v>
      </c>
      <c r="C44" s="4" t="s">
        <v>135</v>
      </c>
      <c r="D44" s="4" t="s">
        <v>136</v>
      </c>
      <c r="E44" s="4" t="s">
        <v>137</v>
      </c>
      <c r="F44" s="4" t="s">
        <v>138</v>
      </c>
      <c r="G44" s="3">
        <v>250</v>
      </c>
      <c r="H44" s="3">
        <v>203.2</v>
      </c>
      <c r="I44" s="3">
        <v>19.3</v>
      </c>
    </row>
    <row r="45" spans="1:9">
      <c r="A45" s="3">
        <v>43</v>
      </c>
      <c r="B45" s="4" t="s">
        <v>139</v>
      </c>
      <c r="C45" s="4" t="s">
        <v>140</v>
      </c>
      <c r="D45" s="4" t="s">
        <v>141</v>
      </c>
      <c r="E45" s="4" t="s">
        <v>142</v>
      </c>
      <c r="F45" s="4" t="s">
        <v>143</v>
      </c>
      <c r="G45" s="3">
        <v>400</v>
      </c>
      <c r="H45" s="3">
        <v>356</v>
      </c>
      <c r="I45" s="3">
        <v>0</v>
      </c>
    </row>
    <row r="46" spans="1:9">
      <c r="A46" s="3">
        <v>44</v>
      </c>
      <c r="B46" s="4" t="s">
        <v>144</v>
      </c>
      <c r="C46" s="4" t="s">
        <v>140</v>
      </c>
      <c r="D46" s="4" t="s">
        <v>145</v>
      </c>
      <c r="E46" s="4" t="s">
        <v>146</v>
      </c>
      <c r="F46" s="4" t="s">
        <v>147</v>
      </c>
      <c r="G46" s="3">
        <v>160</v>
      </c>
      <c r="H46" s="3">
        <v>142.4</v>
      </c>
      <c r="I46" s="3">
        <v>0</v>
      </c>
    </row>
    <row r="47" spans="1:9">
      <c r="A47" s="3">
        <v>45</v>
      </c>
      <c r="B47" s="4" t="s">
        <v>144</v>
      </c>
      <c r="C47" s="4" t="s">
        <v>140</v>
      </c>
      <c r="D47" s="4" t="s">
        <v>145</v>
      </c>
      <c r="E47" s="4" t="s">
        <v>148</v>
      </c>
      <c r="F47" s="4" t="s">
        <v>149</v>
      </c>
      <c r="G47" s="3">
        <v>63</v>
      </c>
      <c r="H47" s="3">
        <v>56.1</v>
      </c>
      <c r="I47" s="3">
        <v>0</v>
      </c>
    </row>
    <row r="48" spans="1:9">
      <c r="A48" s="3">
        <v>46</v>
      </c>
      <c r="B48" s="4" t="s">
        <v>150</v>
      </c>
      <c r="C48" s="4" t="s">
        <v>140</v>
      </c>
      <c r="D48" s="4" t="s">
        <v>145</v>
      </c>
      <c r="E48" s="4" t="s">
        <v>151</v>
      </c>
      <c r="F48" s="4" t="s">
        <v>152</v>
      </c>
      <c r="G48" s="3">
        <v>630</v>
      </c>
      <c r="H48" s="3">
        <v>560.70000000000005</v>
      </c>
      <c r="I48" s="3">
        <v>0</v>
      </c>
    </row>
    <row r="49" spans="1:9">
      <c r="A49" s="3">
        <v>47</v>
      </c>
      <c r="B49" s="4" t="s">
        <v>150</v>
      </c>
      <c r="C49" s="4" t="s">
        <v>140</v>
      </c>
      <c r="D49" s="4" t="s">
        <v>145</v>
      </c>
      <c r="E49" s="4" t="s">
        <v>153</v>
      </c>
      <c r="F49" s="4" t="s">
        <v>152</v>
      </c>
      <c r="G49" s="3">
        <v>160</v>
      </c>
      <c r="H49" s="3">
        <v>142.4</v>
      </c>
      <c r="I49" s="3">
        <v>0</v>
      </c>
    </row>
    <row r="50" spans="1:9">
      <c r="A50" s="3">
        <v>48</v>
      </c>
      <c r="B50" s="4" t="s">
        <v>154</v>
      </c>
      <c r="C50" s="4" t="s">
        <v>155</v>
      </c>
      <c r="D50" s="4" t="s">
        <v>156</v>
      </c>
      <c r="E50" s="4" t="s">
        <v>157</v>
      </c>
      <c r="F50" s="4" t="s">
        <v>158</v>
      </c>
      <c r="G50" s="3">
        <v>40</v>
      </c>
      <c r="H50" s="3">
        <v>21</v>
      </c>
      <c r="I50" s="3">
        <v>14.6</v>
      </c>
    </row>
    <row r="51" spans="1:9" ht="31.5">
      <c r="A51" s="3">
        <v>49</v>
      </c>
      <c r="B51" s="5" t="s">
        <v>154</v>
      </c>
      <c r="C51" s="9" t="s">
        <v>159</v>
      </c>
      <c r="D51" s="5" t="s">
        <v>160</v>
      </c>
      <c r="E51" s="5" t="s">
        <v>161</v>
      </c>
      <c r="F51" s="5" t="s">
        <v>162</v>
      </c>
      <c r="G51" s="3">
        <v>160</v>
      </c>
      <c r="H51" s="3">
        <v>138.30000000000001</v>
      </c>
      <c r="I51" s="3">
        <v>4.0999999999999996</v>
      </c>
    </row>
    <row r="52" spans="1:9">
      <c r="A52" s="3">
        <v>50</v>
      </c>
      <c r="B52" s="4" t="s">
        <v>154</v>
      </c>
      <c r="C52" s="4" t="s">
        <v>155</v>
      </c>
      <c r="D52" s="4" t="s">
        <v>163</v>
      </c>
      <c r="E52" s="4" t="s">
        <v>164</v>
      </c>
      <c r="F52" s="4" t="s">
        <v>165</v>
      </c>
      <c r="G52" s="3">
        <v>400</v>
      </c>
      <c r="H52" s="3">
        <v>356</v>
      </c>
      <c r="I52" s="3">
        <v>0</v>
      </c>
    </row>
    <row r="53" spans="1:9">
      <c r="A53" s="3">
        <v>51</v>
      </c>
      <c r="B53" s="4" t="s">
        <v>154</v>
      </c>
      <c r="C53" s="4" t="s">
        <v>155</v>
      </c>
      <c r="D53" s="4" t="s">
        <v>166</v>
      </c>
      <c r="E53" s="4" t="s">
        <v>167</v>
      </c>
      <c r="F53" s="4" t="s">
        <v>168</v>
      </c>
      <c r="G53" s="3">
        <v>250</v>
      </c>
      <c r="H53" s="3">
        <v>222.5</v>
      </c>
      <c r="I53" s="3">
        <v>0</v>
      </c>
    </row>
    <row r="54" spans="1:9">
      <c r="A54" s="3">
        <v>52</v>
      </c>
      <c r="B54" s="4" t="s">
        <v>154</v>
      </c>
      <c r="C54" s="4" t="s">
        <v>155</v>
      </c>
      <c r="D54" s="4" t="s">
        <v>166</v>
      </c>
      <c r="E54" s="4" t="s">
        <v>169</v>
      </c>
      <c r="F54" s="4" t="s">
        <v>170</v>
      </c>
      <c r="G54" s="3">
        <v>400</v>
      </c>
      <c r="H54" s="3">
        <v>356</v>
      </c>
      <c r="I54" s="3">
        <v>0</v>
      </c>
    </row>
    <row r="55" spans="1:9">
      <c r="A55" s="3">
        <v>53</v>
      </c>
      <c r="B55" s="4" t="s">
        <v>154</v>
      </c>
      <c r="C55" s="4" t="s">
        <v>155</v>
      </c>
      <c r="D55" s="4" t="s">
        <v>166</v>
      </c>
      <c r="E55" s="4" t="s">
        <v>171</v>
      </c>
      <c r="F55" s="4" t="s">
        <v>172</v>
      </c>
      <c r="G55" s="3">
        <v>400</v>
      </c>
      <c r="H55" s="3">
        <v>356</v>
      </c>
      <c r="I55" s="3">
        <v>0</v>
      </c>
    </row>
    <row r="56" spans="1:9">
      <c r="A56" s="3">
        <v>54</v>
      </c>
      <c r="B56" s="4" t="s">
        <v>154</v>
      </c>
      <c r="C56" s="4" t="s">
        <v>155</v>
      </c>
      <c r="D56" s="4" t="s">
        <v>166</v>
      </c>
      <c r="E56" s="4" t="s">
        <v>173</v>
      </c>
      <c r="F56" s="4" t="s">
        <v>174</v>
      </c>
      <c r="G56" s="3">
        <v>250</v>
      </c>
      <c r="H56" s="3">
        <v>222.5</v>
      </c>
      <c r="I56" s="3">
        <v>0</v>
      </c>
    </row>
    <row r="57" spans="1:9">
      <c r="A57" s="3">
        <v>55</v>
      </c>
      <c r="B57" s="4" t="s">
        <v>154</v>
      </c>
      <c r="C57" s="4" t="s">
        <v>155</v>
      </c>
      <c r="D57" s="4" t="s">
        <v>166</v>
      </c>
      <c r="E57" s="4" t="s">
        <v>175</v>
      </c>
      <c r="F57" s="4" t="s">
        <v>176</v>
      </c>
      <c r="G57" s="3">
        <v>400</v>
      </c>
      <c r="H57" s="3">
        <v>28.7</v>
      </c>
      <c r="I57" s="3">
        <v>327.3</v>
      </c>
    </row>
    <row r="58" spans="1:9">
      <c r="A58" s="3">
        <v>56</v>
      </c>
      <c r="B58" s="4" t="s">
        <v>154</v>
      </c>
      <c r="C58" s="4" t="s">
        <v>155</v>
      </c>
      <c r="D58" s="4" t="s">
        <v>163</v>
      </c>
      <c r="E58" s="4" t="s">
        <v>177</v>
      </c>
      <c r="F58" s="4" t="s">
        <v>114</v>
      </c>
      <c r="G58" s="3" t="s">
        <v>127</v>
      </c>
      <c r="H58" s="3">
        <f>498.9+15</f>
        <v>513.9</v>
      </c>
      <c r="I58" s="3">
        <f>213.1-15</f>
        <v>198.1</v>
      </c>
    </row>
    <row r="59" spans="1:9">
      <c r="A59" s="3">
        <v>57</v>
      </c>
      <c r="B59" s="4" t="s">
        <v>154</v>
      </c>
      <c r="C59" s="4" t="s">
        <v>155</v>
      </c>
      <c r="D59" s="4" t="s">
        <v>166</v>
      </c>
      <c r="E59" s="4" t="s">
        <v>178</v>
      </c>
      <c r="F59" s="4" t="s">
        <v>179</v>
      </c>
      <c r="G59" s="3">
        <v>400</v>
      </c>
      <c r="H59" s="3">
        <v>356</v>
      </c>
      <c r="I59" s="3">
        <v>0</v>
      </c>
    </row>
    <row r="60" spans="1:9">
      <c r="A60" s="3">
        <v>58</v>
      </c>
      <c r="B60" s="4" t="s">
        <v>154</v>
      </c>
      <c r="C60" s="4" t="s">
        <v>155</v>
      </c>
      <c r="D60" s="4" t="s">
        <v>166</v>
      </c>
      <c r="E60" s="4" t="s">
        <v>180</v>
      </c>
      <c r="F60" s="4" t="s">
        <v>181</v>
      </c>
      <c r="G60" s="3">
        <v>400</v>
      </c>
      <c r="H60" s="3">
        <f>96.2+20+5+15+15+12</f>
        <v>163.19999999999999</v>
      </c>
      <c r="I60" s="3">
        <f>259.8-20-5-15-15-12</f>
        <v>192.8</v>
      </c>
    </row>
    <row r="61" spans="1:9">
      <c r="A61" s="3">
        <v>59</v>
      </c>
      <c r="B61" s="4" t="s">
        <v>154</v>
      </c>
      <c r="C61" s="4" t="s">
        <v>155</v>
      </c>
      <c r="D61" s="4" t="s">
        <v>156</v>
      </c>
      <c r="E61" s="4" t="s">
        <v>182</v>
      </c>
      <c r="F61" s="4" t="s">
        <v>183</v>
      </c>
      <c r="G61" s="3">
        <v>250</v>
      </c>
      <c r="H61" s="3">
        <f>196.4+26.1</f>
        <v>222.5</v>
      </c>
      <c r="I61" s="3">
        <f>26.1-26.1</f>
        <v>0</v>
      </c>
    </row>
    <row r="62" spans="1:9">
      <c r="A62" s="3">
        <v>60</v>
      </c>
      <c r="B62" s="4" t="s">
        <v>184</v>
      </c>
      <c r="C62" s="4" t="s">
        <v>155</v>
      </c>
      <c r="D62" s="4" t="s">
        <v>166</v>
      </c>
      <c r="E62" s="4" t="s">
        <v>185</v>
      </c>
      <c r="F62" s="4" t="s">
        <v>184</v>
      </c>
      <c r="G62" s="3">
        <v>400</v>
      </c>
      <c r="H62" s="3">
        <f>203.9</f>
        <v>203.9</v>
      </c>
      <c r="I62" s="3">
        <f>152.1</f>
        <v>152.1</v>
      </c>
    </row>
    <row r="63" spans="1:9">
      <c r="A63" s="3">
        <v>61</v>
      </c>
      <c r="B63" s="4" t="s">
        <v>186</v>
      </c>
      <c r="C63" s="4" t="s">
        <v>155</v>
      </c>
      <c r="D63" s="4" t="s">
        <v>156</v>
      </c>
      <c r="E63" s="4" t="s">
        <v>187</v>
      </c>
      <c r="F63" s="4" t="s">
        <v>186</v>
      </c>
      <c r="G63" s="3">
        <v>25</v>
      </c>
      <c r="H63" s="3">
        <v>22.25</v>
      </c>
      <c r="I63" s="3">
        <v>0</v>
      </c>
    </row>
    <row r="64" spans="1:9">
      <c r="A64" s="3">
        <v>62</v>
      </c>
      <c r="B64" s="4" t="s">
        <v>188</v>
      </c>
      <c r="C64" s="4" t="s">
        <v>155</v>
      </c>
      <c r="D64" s="4" t="s">
        <v>166</v>
      </c>
      <c r="E64" s="4" t="s">
        <v>189</v>
      </c>
      <c r="F64" s="4" t="s">
        <v>190</v>
      </c>
      <c r="G64" s="3">
        <v>400</v>
      </c>
      <c r="H64" s="3">
        <v>356</v>
      </c>
      <c r="I64" s="3">
        <v>0</v>
      </c>
    </row>
    <row r="65" spans="1:9">
      <c r="A65" s="3">
        <v>63</v>
      </c>
      <c r="B65" s="4" t="s">
        <v>188</v>
      </c>
      <c r="C65" s="4" t="s">
        <v>155</v>
      </c>
      <c r="D65" s="4" t="s">
        <v>166</v>
      </c>
      <c r="E65" s="4" t="s">
        <v>191</v>
      </c>
      <c r="F65" s="4" t="s">
        <v>48</v>
      </c>
      <c r="G65" s="3">
        <v>400</v>
      </c>
      <c r="H65" s="3">
        <v>356</v>
      </c>
      <c r="I65" s="3">
        <v>0</v>
      </c>
    </row>
    <row r="66" spans="1:9">
      <c r="A66" s="3">
        <v>64</v>
      </c>
      <c r="B66" s="4" t="s">
        <v>158</v>
      </c>
      <c r="C66" s="4" t="s">
        <v>155</v>
      </c>
      <c r="D66" s="4" t="s">
        <v>166</v>
      </c>
      <c r="E66" s="4" t="s">
        <v>192</v>
      </c>
      <c r="F66" s="4" t="s">
        <v>193</v>
      </c>
      <c r="G66" s="3">
        <v>1000</v>
      </c>
      <c r="H66" s="3">
        <f>200+15+15+15</f>
        <v>245</v>
      </c>
      <c r="I66" s="3">
        <f>690-15-15-15</f>
        <v>645</v>
      </c>
    </row>
    <row r="67" spans="1:9">
      <c r="A67" s="3">
        <v>65</v>
      </c>
      <c r="B67" s="4" t="s">
        <v>194</v>
      </c>
      <c r="C67" s="4" t="s">
        <v>195</v>
      </c>
      <c r="D67" s="4" t="s">
        <v>196</v>
      </c>
      <c r="E67" s="4" t="s">
        <v>197</v>
      </c>
      <c r="F67" s="4" t="s">
        <v>198</v>
      </c>
      <c r="G67" s="3">
        <v>63</v>
      </c>
      <c r="H67" s="3">
        <v>56</v>
      </c>
      <c r="I67" s="3">
        <v>0</v>
      </c>
    </row>
    <row r="68" spans="1:9">
      <c r="A68" s="3">
        <v>66</v>
      </c>
      <c r="B68" s="4" t="s">
        <v>199</v>
      </c>
      <c r="C68" s="4" t="s">
        <v>200</v>
      </c>
      <c r="D68" s="4" t="s">
        <v>201</v>
      </c>
      <c r="E68" s="4" t="s">
        <v>202</v>
      </c>
      <c r="F68" s="4" t="s">
        <v>203</v>
      </c>
      <c r="G68" s="3">
        <v>250</v>
      </c>
      <c r="H68" s="3">
        <f>59+15+5</f>
        <v>79</v>
      </c>
      <c r="I68" s="3">
        <f>163.5-15-5</f>
        <v>143.5</v>
      </c>
    </row>
    <row r="69" spans="1:9">
      <c r="A69" s="3">
        <v>67</v>
      </c>
      <c r="B69" s="4" t="s">
        <v>204</v>
      </c>
      <c r="C69" s="4" t="s">
        <v>140</v>
      </c>
      <c r="D69" s="4" t="s">
        <v>205</v>
      </c>
      <c r="E69" s="4" t="s">
        <v>206</v>
      </c>
      <c r="F69" s="4" t="s">
        <v>16</v>
      </c>
      <c r="G69" s="3">
        <v>40</v>
      </c>
      <c r="H69" s="3">
        <v>35.6</v>
      </c>
      <c r="I69" s="3">
        <v>0</v>
      </c>
    </row>
    <row r="70" spans="1:9">
      <c r="A70" s="3">
        <v>68</v>
      </c>
      <c r="B70" s="4" t="s">
        <v>207</v>
      </c>
      <c r="C70" s="4" t="s">
        <v>140</v>
      </c>
      <c r="D70" s="4" t="s">
        <v>208</v>
      </c>
      <c r="E70" s="4" t="s">
        <v>209</v>
      </c>
      <c r="F70" s="4" t="s">
        <v>210</v>
      </c>
      <c r="G70" s="3">
        <v>250</v>
      </c>
      <c r="H70" s="3">
        <f>149.5+15+15+15+15+13</f>
        <v>222.5</v>
      </c>
      <c r="I70" s="3">
        <f>73-15-15-15-15-13</f>
        <v>0</v>
      </c>
    </row>
    <row r="71" spans="1:9">
      <c r="A71" s="3">
        <v>69</v>
      </c>
      <c r="B71" s="4" t="s">
        <v>207</v>
      </c>
      <c r="C71" s="4" t="s">
        <v>140</v>
      </c>
      <c r="D71" s="4" t="s">
        <v>211</v>
      </c>
      <c r="E71" s="4" t="s">
        <v>212</v>
      </c>
      <c r="F71" s="4" t="s">
        <v>181</v>
      </c>
      <c r="G71" s="3">
        <v>25</v>
      </c>
      <c r="H71" s="3">
        <v>22.3</v>
      </c>
      <c r="I71" s="3">
        <v>0</v>
      </c>
    </row>
    <row r="72" spans="1:9">
      <c r="A72" s="3">
        <v>70</v>
      </c>
      <c r="B72" s="4" t="s">
        <v>207</v>
      </c>
      <c r="C72" s="4" t="s">
        <v>140</v>
      </c>
      <c r="D72" s="4" t="s">
        <v>205</v>
      </c>
      <c r="E72" s="4" t="s">
        <v>213</v>
      </c>
      <c r="F72" s="4" t="s">
        <v>181</v>
      </c>
      <c r="G72" s="3">
        <v>630</v>
      </c>
      <c r="H72" s="3">
        <v>560.70000000000005</v>
      </c>
      <c r="I72" s="3">
        <v>0</v>
      </c>
    </row>
    <row r="73" spans="1:9">
      <c r="A73" s="3">
        <v>71</v>
      </c>
      <c r="B73" s="4" t="s">
        <v>207</v>
      </c>
      <c r="C73" s="4" t="s">
        <v>140</v>
      </c>
      <c r="D73" s="4" t="s">
        <v>211</v>
      </c>
      <c r="E73" s="4" t="s">
        <v>151</v>
      </c>
      <c r="F73" s="4" t="s">
        <v>214</v>
      </c>
      <c r="G73" s="3">
        <v>250</v>
      </c>
      <c r="H73" s="3">
        <v>222.5</v>
      </c>
      <c r="I73" s="3">
        <v>0</v>
      </c>
    </row>
    <row r="74" spans="1:9">
      <c r="A74" s="3">
        <v>72</v>
      </c>
      <c r="B74" s="4" t="s">
        <v>215</v>
      </c>
      <c r="C74" s="4" t="s">
        <v>140</v>
      </c>
      <c r="D74" s="4" t="s">
        <v>205</v>
      </c>
      <c r="E74" s="4" t="s">
        <v>216</v>
      </c>
      <c r="F74" s="4" t="s">
        <v>217</v>
      </c>
      <c r="G74" s="3">
        <v>100</v>
      </c>
      <c r="H74" s="3">
        <f>15+10+15+15</f>
        <v>55</v>
      </c>
      <c r="I74" s="3">
        <f>89-15-10-15-15</f>
        <v>34</v>
      </c>
    </row>
    <row r="75" spans="1:9">
      <c r="A75" s="3">
        <v>73</v>
      </c>
      <c r="B75" s="4" t="s">
        <v>218</v>
      </c>
      <c r="C75" s="4" t="s">
        <v>219</v>
      </c>
      <c r="D75" s="4" t="s">
        <v>220</v>
      </c>
      <c r="E75" s="4" t="s">
        <v>221</v>
      </c>
      <c r="F75" s="4" t="s">
        <v>16</v>
      </c>
      <c r="G75" s="3">
        <v>160</v>
      </c>
      <c r="H75" s="3">
        <v>142.4</v>
      </c>
      <c r="I75" s="3">
        <v>0</v>
      </c>
    </row>
    <row r="76" spans="1:9">
      <c r="A76" s="3">
        <v>74</v>
      </c>
      <c r="B76" s="4" t="s">
        <v>222</v>
      </c>
      <c r="C76" s="4" t="s">
        <v>219</v>
      </c>
      <c r="D76" s="4" t="s">
        <v>220</v>
      </c>
      <c r="E76" s="4" t="s">
        <v>223</v>
      </c>
      <c r="F76" s="4" t="s">
        <v>224</v>
      </c>
      <c r="G76" s="3">
        <v>100</v>
      </c>
      <c r="H76" s="3">
        <f>51+15</f>
        <v>66</v>
      </c>
      <c r="I76" s="3">
        <f>38-15</f>
        <v>23</v>
      </c>
    </row>
    <row r="77" spans="1:9">
      <c r="A77" s="3">
        <v>75</v>
      </c>
      <c r="B77" s="4" t="s">
        <v>225</v>
      </c>
      <c r="C77" s="4" t="s">
        <v>219</v>
      </c>
      <c r="D77" s="4" t="s">
        <v>220</v>
      </c>
      <c r="E77" s="4" t="s">
        <v>226</v>
      </c>
      <c r="F77" s="4" t="s">
        <v>227</v>
      </c>
      <c r="G77" s="3">
        <v>250</v>
      </c>
      <c r="H77" s="3">
        <v>0</v>
      </c>
      <c r="I77" s="3">
        <v>222.5</v>
      </c>
    </row>
    <row r="78" spans="1:9">
      <c r="A78" s="3">
        <v>76</v>
      </c>
      <c r="B78" s="4" t="s">
        <v>228</v>
      </c>
      <c r="C78" s="4" t="s">
        <v>140</v>
      </c>
      <c r="D78" s="4" t="s">
        <v>145</v>
      </c>
      <c r="E78" s="4" t="s">
        <v>229</v>
      </c>
      <c r="F78" s="4" t="s">
        <v>16</v>
      </c>
      <c r="G78" s="3">
        <v>250</v>
      </c>
      <c r="H78" s="3">
        <v>222.5</v>
      </c>
      <c r="I78" s="3">
        <v>0</v>
      </c>
    </row>
    <row r="79" spans="1:9">
      <c r="A79" s="3">
        <v>77</v>
      </c>
      <c r="B79" s="4" t="s">
        <v>230</v>
      </c>
      <c r="C79" s="4" t="s">
        <v>219</v>
      </c>
      <c r="D79" s="4" t="s">
        <v>220</v>
      </c>
      <c r="E79" s="4" t="s">
        <v>231</v>
      </c>
      <c r="F79" s="4" t="s">
        <v>232</v>
      </c>
      <c r="G79" s="3">
        <v>250</v>
      </c>
      <c r="H79" s="3">
        <f>36.1+15+15+10+10+15+15+15+15+15+15+15+15+15</f>
        <v>221.1</v>
      </c>
      <c r="I79" s="3">
        <f>186.4-15-15-10-10-15-15-15-15-15-15-15-15-15</f>
        <v>1.4000000000000057</v>
      </c>
    </row>
    <row r="80" spans="1:9">
      <c r="A80" s="3">
        <v>78</v>
      </c>
      <c r="B80" s="4" t="s">
        <v>233</v>
      </c>
      <c r="C80" s="4" t="s">
        <v>234</v>
      </c>
      <c r="D80" s="4" t="s">
        <v>235</v>
      </c>
      <c r="E80" s="4" t="s">
        <v>236</v>
      </c>
      <c r="F80" s="4" t="s">
        <v>16</v>
      </c>
      <c r="G80" s="3">
        <v>400</v>
      </c>
      <c r="H80" s="3">
        <v>356</v>
      </c>
      <c r="I80" s="3">
        <v>0</v>
      </c>
    </row>
    <row r="81" spans="1:9">
      <c r="A81" s="3">
        <v>79</v>
      </c>
      <c r="B81" s="4" t="s">
        <v>233</v>
      </c>
      <c r="C81" s="4" t="s">
        <v>234</v>
      </c>
      <c r="D81" s="4" t="s">
        <v>235</v>
      </c>
      <c r="E81" s="4" t="s">
        <v>237</v>
      </c>
      <c r="F81" s="4" t="s">
        <v>238</v>
      </c>
      <c r="G81" s="3">
        <v>400</v>
      </c>
      <c r="H81" s="3">
        <v>356</v>
      </c>
      <c r="I81" s="3">
        <v>0</v>
      </c>
    </row>
    <row r="82" spans="1:9">
      <c r="A82" s="3">
        <v>80</v>
      </c>
      <c r="B82" s="4" t="s">
        <v>233</v>
      </c>
      <c r="C82" s="4" t="s">
        <v>234</v>
      </c>
      <c r="D82" s="4" t="s">
        <v>235</v>
      </c>
      <c r="E82" s="4" t="s">
        <v>239</v>
      </c>
      <c r="F82" s="4" t="s">
        <v>240</v>
      </c>
      <c r="G82" s="3">
        <v>250</v>
      </c>
      <c r="H82" s="3">
        <f>136.4+12</f>
        <v>148.4</v>
      </c>
      <c r="I82" s="3">
        <f>86.1-12</f>
        <v>74.099999999999994</v>
      </c>
    </row>
    <row r="83" spans="1:9">
      <c r="A83" s="3">
        <v>81</v>
      </c>
      <c r="B83" s="4" t="s">
        <v>233</v>
      </c>
      <c r="C83" s="4" t="s">
        <v>234</v>
      </c>
      <c r="D83" s="4" t="s">
        <v>235</v>
      </c>
      <c r="E83" s="4" t="s">
        <v>241</v>
      </c>
      <c r="F83" s="4" t="s">
        <v>16</v>
      </c>
      <c r="G83" s="3">
        <v>250</v>
      </c>
      <c r="H83" s="3">
        <f>167.6+15+15+5+15+4.9</f>
        <v>222.5</v>
      </c>
      <c r="I83" s="3">
        <v>0</v>
      </c>
    </row>
    <row r="84" spans="1:9">
      <c r="A84" s="3">
        <v>82</v>
      </c>
      <c r="B84" s="4" t="s">
        <v>242</v>
      </c>
      <c r="C84" s="4" t="s">
        <v>234</v>
      </c>
      <c r="D84" s="4" t="s">
        <v>235</v>
      </c>
      <c r="E84" s="4" t="s">
        <v>243</v>
      </c>
      <c r="F84" s="4" t="s">
        <v>16</v>
      </c>
      <c r="G84" s="3">
        <v>250</v>
      </c>
      <c r="H84" s="3">
        <f>190.6+15+10</f>
        <v>215.6</v>
      </c>
      <c r="I84" s="3">
        <f>31.9-15-10</f>
        <v>6.8999999999999986</v>
      </c>
    </row>
    <row r="85" spans="1:9">
      <c r="A85" s="3">
        <v>83</v>
      </c>
      <c r="B85" s="4" t="s">
        <v>244</v>
      </c>
      <c r="C85" s="4" t="s">
        <v>234</v>
      </c>
      <c r="D85" s="4" t="s">
        <v>235</v>
      </c>
      <c r="E85" s="4" t="s">
        <v>245</v>
      </c>
      <c r="F85" s="4" t="s">
        <v>246</v>
      </c>
      <c r="G85" s="3">
        <v>160</v>
      </c>
      <c r="H85" s="3">
        <v>142.4</v>
      </c>
      <c r="I85" s="3">
        <v>0</v>
      </c>
    </row>
    <row r="86" spans="1:9">
      <c r="A86" s="3">
        <v>84</v>
      </c>
      <c r="B86" s="4" t="s">
        <v>244</v>
      </c>
      <c r="C86" s="4" t="s">
        <v>234</v>
      </c>
      <c r="D86" s="4" t="s">
        <v>235</v>
      </c>
      <c r="E86" s="4" t="s">
        <v>247</v>
      </c>
      <c r="F86" s="4" t="s">
        <v>248</v>
      </c>
      <c r="G86" s="3">
        <v>180</v>
      </c>
      <c r="H86" s="3">
        <f>112.1+15+10+15+7+1.1</f>
        <v>160.19999999999999</v>
      </c>
      <c r="I86" s="3">
        <f>48.1-15-10-15-7-1.1</f>
        <v>0</v>
      </c>
    </row>
    <row r="87" spans="1:9">
      <c r="A87" s="3">
        <v>85</v>
      </c>
      <c r="B87" s="4" t="s">
        <v>249</v>
      </c>
      <c r="C87" s="4" t="s">
        <v>234</v>
      </c>
      <c r="D87" s="4" t="s">
        <v>235</v>
      </c>
      <c r="E87" s="4" t="s">
        <v>250</v>
      </c>
      <c r="F87" s="4" t="s">
        <v>251</v>
      </c>
      <c r="G87" s="3">
        <v>400</v>
      </c>
      <c r="H87" s="3">
        <f>289.1+12+15+10+0.03</f>
        <v>326.13</v>
      </c>
      <c r="I87" s="3">
        <f>66.9-12-15-10-0.03</f>
        <v>29.870000000000005</v>
      </c>
    </row>
    <row r="88" spans="1:9">
      <c r="A88" s="3">
        <v>86</v>
      </c>
      <c r="B88" s="4" t="s">
        <v>252</v>
      </c>
      <c r="C88" s="4" t="s">
        <v>234</v>
      </c>
      <c r="D88" s="4" t="s">
        <v>235</v>
      </c>
      <c r="E88" s="4" t="s">
        <v>253</v>
      </c>
      <c r="F88" s="4" t="s">
        <v>16</v>
      </c>
      <c r="G88" s="3">
        <v>250</v>
      </c>
      <c r="H88" s="3">
        <f>69.4+15+15+15</f>
        <v>114.4</v>
      </c>
      <c r="I88" s="3">
        <f>153.1-15-15-15</f>
        <v>108.1</v>
      </c>
    </row>
    <row r="89" spans="1:9">
      <c r="A89" s="3">
        <v>87</v>
      </c>
      <c r="B89" s="4" t="s">
        <v>254</v>
      </c>
      <c r="C89" s="4" t="s">
        <v>234</v>
      </c>
      <c r="D89" s="4" t="s">
        <v>255</v>
      </c>
      <c r="E89" s="4" t="s">
        <v>256</v>
      </c>
      <c r="F89" s="4" t="s">
        <v>257</v>
      </c>
      <c r="G89" s="3" t="s">
        <v>258</v>
      </c>
      <c r="H89" s="3">
        <v>270.60000000000002</v>
      </c>
      <c r="I89" s="3">
        <v>174.4</v>
      </c>
    </row>
    <row r="90" spans="1:9">
      <c r="A90" s="3">
        <v>88</v>
      </c>
      <c r="B90" s="4" t="s">
        <v>254</v>
      </c>
      <c r="C90" s="4" t="s">
        <v>234</v>
      </c>
      <c r="D90" s="4" t="s">
        <v>255</v>
      </c>
      <c r="E90" s="4" t="s">
        <v>259</v>
      </c>
      <c r="F90" s="4" t="s">
        <v>260</v>
      </c>
      <c r="G90" s="3" t="s">
        <v>127</v>
      </c>
      <c r="H90" s="3">
        <v>608.29999999999995</v>
      </c>
      <c r="I90" s="3">
        <v>103.7</v>
      </c>
    </row>
    <row r="91" spans="1:9">
      <c r="A91" s="3">
        <v>89</v>
      </c>
      <c r="B91" s="4" t="s">
        <v>254</v>
      </c>
      <c r="C91" s="4" t="s">
        <v>234</v>
      </c>
      <c r="D91" s="4" t="s">
        <v>255</v>
      </c>
      <c r="E91" s="4" t="s">
        <v>261</v>
      </c>
      <c r="F91" s="4" t="s">
        <v>262</v>
      </c>
      <c r="G91" s="3" t="s">
        <v>258</v>
      </c>
      <c r="H91" s="3">
        <v>445</v>
      </c>
      <c r="I91" s="3">
        <v>0</v>
      </c>
    </row>
    <row r="92" spans="1:9" ht="31.5">
      <c r="A92" s="3">
        <v>90</v>
      </c>
      <c r="B92" s="5" t="s">
        <v>254</v>
      </c>
      <c r="C92" s="5" t="s">
        <v>234</v>
      </c>
      <c r="D92" s="5" t="s">
        <v>263</v>
      </c>
      <c r="E92" s="5" t="s">
        <v>264</v>
      </c>
      <c r="F92" s="8" t="s">
        <v>265</v>
      </c>
      <c r="G92" s="6" t="s">
        <v>266</v>
      </c>
      <c r="H92" s="7">
        <v>222.5</v>
      </c>
      <c r="I92" s="7">
        <v>0</v>
      </c>
    </row>
    <row r="93" spans="1:9">
      <c r="A93" s="3">
        <v>91</v>
      </c>
      <c r="B93" s="4" t="s">
        <v>254</v>
      </c>
      <c r="C93" s="4" t="s">
        <v>234</v>
      </c>
      <c r="D93" s="4" t="s">
        <v>263</v>
      </c>
      <c r="E93" s="4" t="s">
        <v>267</v>
      </c>
      <c r="F93" s="4" t="s">
        <v>268</v>
      </c>
      <c r="G93" s="3" t="s">
        <v>258</v>
      </c>
      <c r="H93" s="3">
        <v>318.5</v>
      </c>
      <c r="I93" s="3">
        <v>126.5</v>
      </c>
    </row>
    <row r="94" spans="1:9">
      <c r="A94" s="3">
        <v>92</v>
      </c>
      <c r="B94" s="4" t="s">
        <v>254</v>
      </c>
      <c r="C94" s="4" t="s">
        <v>234</v>
      </c>
      <c r="D94" s="4" t="s">
        <v>255</v>
      </c>
      <c r="E94" s="4" t="s">
        <v>269</v>
      </c>
      <c r="F94" s="4" t="s">
        <v>270</v>
      </c>
      <c r="G94" s="3" t="s">
        <v>271</v>
      </c>
      <c r="H94" s="3">
        <v>712</v>
      </c>
      <c r="I94" s="3">
        <v>0</v>
      </c>
    </row>
    <row r="95" spans="1:9">
      <c r="A95" s="3">
        <v>93</v>
      </c>
      <c r="B95" s="4" t="s">
        <v>254</v>
      </c>
      <c r="C95" s="4" t="s">
        <v>234</v>
      </c>
      <c r="D95" s="4" t="s">
        <v>255</v>
      </c>
      <c r="E95" s="4" t="s">
        <v>272</v>
      </c>
      <c r="F95" s="4" t="s">
        <v>273</v>
      </c>
      <c r="G95" s="3" t="s">
        <v>271</v>
      </c>
      <c r="H95" s="3">
        <f>223.4+15+15</f>
        <v>253.4</v>
      </c>
      <c r="I95" s="3">
        <f>488.6-15-15</f>
        <v>458.6</v>
      </c>
    </row>
    <row r="96" spans="1:9">
      <c r="A96" s="3">
        <v>94</v>
      </c>
      <c r="B96" s="4" t="s">
        <v>254</v>
      </c>
      <c r="C96" s="4" t="s">
        <v>234</v>
      </c>
      <c r="D96" s="4" t="s">
        <v>274</v>
      </c>
      <c r="E96" s="4" t="s">
        <v>275</v>
      </c>
      <c r="F96" s="4" t="s">
        <v>276</v>
      </c>
      <c r="G96" s="3">
        <v>250</v>
      </c>
      <c r="H96" s="3">
        <f>87.9+15+15+15+5+5+5+5+5+5+5+15+15</f>
        <v>197.9</v>
      </c>
      <c r="I96" s="3">
        <f>134.6-15-15-15-5-5-5-5-5-5-5-15-15</f>
        <v>24.599999999999994</v>
      </c>
    </row>
    <row r="97" spans="1:9">
      <c r="A97" s="3">
        <v>95</v>
      </c>
      <c r="B97" s="4" t="s">
        <v>277</v>
      </c>
      <c r="C97" s="4" t="s">
        <v>234</v>
      </c>
      <c r="D97" s="4" t="s">
        <v>278</v>
      </c>
      <c r="E97" s="4" t="s">
        <v>279</v>
      </c>
      <c r="F97" s="4" t="s">
        <v>277</v>
      </c>
      <c r="G97" s="3">
        <v>160</v>
      </c>
      <c r="H97" s="3">
        <f>117.1+15+10.3</f>
        <v>142.4</v>
      </c>
      <c r="I97" s="3">
        <v>0</v>
      </c>
    </row>
    <row r="98" spans="1:9">
      <c r="A98" s="3">
        <v>96</v>
      </c>
      <c r="B98" s="4" t="s">
        <v>280</v>
      </c>
      <c r="C98" s="4" t="s">
        <v>140</v>
      </c>
      <c r="D98" s="4" t="s">
        <v>281</v>
      </c>
      <c r="E98" s="4" t="s">
        <v>282</v>
      </c>
      <c r="F98" s="4" t="s">
        <v>283</v>
      </c>
      <c r="G98" s="3">
        <v>250</v>
      </c>
      <c r="H98" s="3">
        <v>222.5</v>
      </c>
      <c r="I98" s="3">
        <v>0</v>
      </c>
    </row>
    <row r="99" spans="1:9">
      <c r="A99" s="3">
        <v>97</v>
      </c>
      <c r="B99" s="4" t="s">
        <v>280</v>
      </c>
      <c r="C99" s="4" t="s">
        <v>140</v>
      </c>
      <c r="D99" s="4" t="s">
        <v>211</v>
      </c>
      <c r="E99" s="4" t="s">
        <v>284</v>
      </c>
      <c r="F99" s="4" t="s">
        <v>285</v>
      </c>
      <c r="G99" s="3">
        <v>25</v>
      </c>
      <c r="H99" s="3">
        <v>12.25</v>
      </c>
      <c r="I99" s="3">
        <v>10</v>
      </c>
    </row>
    <row r="100" spans="1:9">
      <c r="A100" s="3">
        <v>98</v>
      </c>
      <c r="B100" s="4" t="s">
        <v>286</v>
      </c>
      <c r="C100" s="4" t="s">
        <v>287</v>
      </c>
      <c r="D100" s="4" t="s">
        <v>288</v>
      </c>
      <c r="E100" s="4" t="s">
        <v>289</v>
      </c>
      <c r="F100" s="4" t="s">
        <v>290</v>
      </c>
      <c r="G100" s="3">
        <v>250</v>
      </c>
      <c r="H100" s="3">
        <v>12.6</v>
      </c>
      <c r="I100" s="3">
        <v>209.9</v>
      </c>
    </row>
    <row r="101" spans="1:9">
      <c r="A101" s="3">
        <v>99</v>
      </c>
      <c r="B101" s="4" t="s">
        <v>291</v>
      </c>
      <c r="C101" s="4" t="s">
        <v>100</v>
      </c>
      <c r="D101" s="4" t="s">
        <v>101</v>
      </c>
      <c r="E101" s="4" t="s">
        <v>292</v>
      </c>
      <c r="F101" s="4" t="s">
        <v>293</v>
      </c>
      <c r="G101" s="3">
        <v>250</v>
      </c>
      <c r="H101" s="3">
        <v>222.5</v>
      </c>
      <c r="I101" s="3">
        <v>0</v>
      </c>
    </row>
    <row r="102" spans="1:9">
      <c r="A102" s="3">
        <v>100</v>
      </c>
      <c r="B102" s="4" t="s">
        <v>286</v>
      </c>
      <c r="C102" s="4" t="s">
        <v>287</v>
      </c>
      <c r="D102" s="4" t="s">
        <v>288</v>
      </c>
      <c r="E102" s="4" t="s">
        <v>294</v>
      </c>
      <c r="F102" s="4" t="s">
        <v>286</v>
      </c>
      <c r="G102" s="3">
        <v>63</v>
      </c>
      <c r="H102" s="3">
        <v>41.1</v>
      </c>
      <c r="I102" s="3">
        <v>15</v>
      </c>
    </row>
    <row r="103" spans="1:9">
      <c r="A103" s="3">
        <v>101</v>
      </c>
      <c r="B103" s="4" t="s">
        <v>295</v>
      </c>
      <c r="C103" s="4" t="s">
        <v>296</v>
      </c>
      <c r="D103" s="4" t="s">
        <v>297</v>
      </c>
      <c r="E103" s="4" t="s">
        <v>298</v>
      </c>
      <c r="F103" s="4" t="s">
        <v>299</v>
      </c>
      <c r="G103" s="3">
        <v>250</v>
      </c>
      <c r="H103" s="3">
        <v>123.5</v>
      </c>
      <c r="I103" s="3">
        <v>99</v>
      </c>
    </row>
    <row r="104" spans="1:9">
      <c r="A104" s="3">
        <v>102</v>
      </c>
      <c r="B104" s="4" t="s">
        <v>295</v>
      </c>
      <c r="C104" s="4" t="s">
        <v>296</v>
      </c>
      <c r="D104" s="4" t="s">
        <v>297</v>
      </c>
      <c r="E104" s="4" t="s">
        <v>300</v>
      </c>
      <c r="F104" s="4" t="s">
        <v>301</v>
      </c>
      <c r="G104" s="3">
        <v>160</v>
      </c>
      <c r="H104" s="3">
        <v>117.4</v>
      </c>
      <c r="I104" s="3">
        <v>25</v>
      </c>
    </row>
    <row r="105" spans="1:9">
      <c r="A105" s="3">
        <v>103</v>
      </c>
      <c r="B105" s="4" t="s">
        <v>295</v>
      </c>
      <c r="C105" s="4" t="s">
        <v>95</v>
      </c>
      <c r="D105" s="4" t="s">
        <v>302</v>
      </c>
      <c r="E105" s="4" t="s">
        <v>303</v>
      </c>
      <c r="F105" s="4" t="s">
        <v>304</v>
      </c>
      <c r="G105" s="3">
        <v>160</v>
      </c>
      <c r="H105" s="3">
        <v>127.4</v>
      </c>
      <c r="I105" s="3">
        <v>15</v>
      </c>
    </row>
    <row r="106" spans="1:9">
      <c r="A106" s="3">
        <v>104</v>
      </c>
      <c r="B106" s="4" t="s">
        <v>295</v>
      </c>
      <c r="C106" s="4" t="s">
        <v>296</v>
      </c>
      <c r="D106" s="4" t="s">
        <v>297</v>
      </c>
      <c r="E106" s="4" t="s">
        <v>305</v>
      </c>
      <c r="F106" s="4" t="s">
        <v>306</v>
      </c>
      <c r="G106" s="3" t="s">
        <v>307</v>
      </c>
      <c r="H106" s="3">
        <v>445</v>
      </c>
      <c r="I106" s="3">
        <v>0</v>
      </c>
    </row>
    <row r="107" spans="1:9">
      <c r="A107" s="7">
        <v>105</v>
      </c>
      <c r="B107" s="10" t="s">
        <v>295</v>
      </c>
      <c r="C107" s="10" t="s">
        <v>95</v>
      </c>
      <c r="D107" s="10" t="s">
        <v>96</v>
      </c>
      <c r="E107" s="10" t="s">
        <v>336</v>
      </c>
      <c r="F107" s="10" t="s">
        <v>337</v>
      </c>
      <c r="G107" s="3">
        <v>400</v>
      </c>
      <c r="H107" s="3">
        <f>15*6+6*15+15+125+15</f>
        <v>335</v>
      </c>
      <c r="I107" s="3">
        <f>356-15*6-6*15-15-125-15</f>
        <v>21</v>
      </c>
    </row>
    <row r="108" spans="1:9">
      <c r="A108" s="3">
        <v>106</v>
      </c>
      <c r="B108" s="4" t="s">
        <v>308</v>
      </c>
      <c r="C108" s="4" t="s">
        <v>52</v>
      </c>
      <c r="D108" s="4" t="s">
        <v>53</v>
      </c>
      <c r="E108" s="4" t="s">
        <v>309</v>
      </c>
      <c r="F108" s="4" t="s">
        <v>308</v>
      </c>
      <c r="G108" s="3">
        <v>63</v>
      </c>
      <c r="H108" s="3">
        <v>56.1</v>
      </c>
      <c r="I108" s="3">
        <v>0</v>
      </c>
    </row>
    <row r="109" spans="1:9">
      <c r="A109" s="3">
        <v>107</v>
      </c>
      <c r="B109" s="4" t="s">
        <v>310</v>
      </c>
      <c r="C109" s="4" t="s">
        <v>111</v>
      </c>
      <c r="D109" s="4" t="s">
        <v>112</v>
      </c>
      <c r="E109" s="4" t="s">
        <v>311</v>
      </c>
      <c r="F109" s="4" t="s">
        <v>312</v>
      </c>
      <c r="G109" s="3">
        <v>25</v>
      </c>
      <c r="H109" s="3">
        <v>22.25</v>
      </c>
      <c r="I109" s="3">
        <v>0</v>
      </c>
    </row>
    <row r="110" spans="1:9">
      <c r="A110" s="3">
        <v>108</v>
      </c>
      <c r="B110" s="4" t="s">
        <v>313</v>
      </c>
      <c r="C110" s="4" t="s">
        <v>111</v>
      </c>
      <c r="D110" s="4" t="s">
        <v>12</v>
      </c>
      <c r="E110" s="4" t="s">
        <v>314</v>
      </c>
      <c r="F110" s="4" t="s">
        <v>313</v>
      </c>
      <c r="G110" s="3">
        <v>40</v>
      </c>
      <c r="H110" s="3">
        <v>35.6</v>
      </c>
      <c r="I110" s="3">
        <v>0</v>
      </c>
    </row>
    <row r="111" spans="1:9">
      <c r="A111" s="3">
        <v>109</v>
      </c>
      <c r="B111" s="4" t="s">
        <v>313</v>
      </c>
      <c r="C111" s="4" t="s">
        <v>111</v>
      </c>
      <c r="D111" s="4" t="s">
        <v>12</v>
      </c>
      <c r="E111" s="4" t="s">
        <v>315</v>
      </c>
      <c r="F111" s="4" t="s">
        <v>313</v>
      </c>
      <c r="G111" s="3">
        <v>40</v>
      </c>
      <c r="H111" s="3">
        <v>35.6</v>
      </c>
      <c r="I111" s="3">
        <v>0</v>
      </c>
    </row>
    <row r="112" spans="1:9">
      <c r="A112" s="3">
        <v>110</v>
      </c>
      <c r="B112" s="4" t="s">
        <v>316</v>
      </c>
      <c r="C112" s="4" t="s">
        <v>317</v>
      </c>
      <c r="D112" s="4" t="s">
        <v>318</v>
      </c>
      <c r="E112" s="4" t="s">
        <v>319</v>
      </c>
      <c r="F112" s="4" t="s">
        <v>320</v>
      </c>
      <c r="G112" s="3">
        <v>630</v>
      </c>
      <c r="H112" s="3">
        <v>560.70000000000005</v>
      </c>
      <c r="I112" s="3">
        <v>0</v>
      </c>
    </row>
    <row r="113" spans="1:9">
      <c r="A113" s="3">
        <v>111</v>
      </c>
      <c r="B113" s="4" t="s">
        <v>316</v>
      </c>
      <c r="C113" s="4" t="s">
        <v>317</v>
      </c>
      <c r="D113" s="4" t="s">
        <v>321</v>
      </c>
      <c r="E113" s="4" t="s">
        <v>319</v>
      </c>
      <c r="F113" s="4" t="s">
        <v>322</v>
      </c>
      <c r="G113" s="3">
        <v>630</v>
      </c>
      <c r="H113" s="3">
        <v>560.70000000000005</v>
      </c>
      <c r="I113" s="3">
        <v>0</v>
      </c>
    </row>
    <row r="114" spans="1:9">
      <c r="A114" s="3">
        <v>112</v>
      </c>
      <c r="B114" s="4" t="s">
        <v>316</v>
      </c>
      <c r="C114" s="4" t="s">
        <v>317</v>
      </c>
      <c r="D114" s="4" t="s">
        <v>323</v>
      </c>
      <c r="E114" s="4" t="s">
        <v>324</v>
      </c>
      <c r="F114" s="4" t="s">
        <v>325</v>
      </c>
      <c r="G114" s="3">
        <v>100</v>
      </c>
      <c r="H114" s="3">
        <v>89</v>
      </c>
      <c r="I114" s="3">
        <v>0</v>
      </c>
    </row>
    <row r="115" spans="1:9">
      <c r="A115" s="3">
        <v>113</v>
      </c>
      <c r="B115" s="4" t="s">
        <v>316</v>
      </c>
      <c r="C115" s="4" t="s">
        <v>317</v>
      </c>
      <c r="D115" s="4" t="s">
        <v>323</v>
      </c>
      <c r="E115" s="4" t="s">
        <v>326</v>
      </c>
      <c r="F115" s="4" t="s">
        <v>327</v>
      </c>
      <c r="G115" s="3">
        <v>400</v>
      </c>
      <c r="H115" s="3">
        <v>356</v>
      </c>
      <c r="I115" s="3">
        <v>0</v>
      </c>
    </row>
    <row r="116" spans="1:9">
      <c r="A116" s="3">
        <v>114</v>
      </c>
      <c r="B116" s="4" t="s">
        <v>316</v>
      </c>
      <c r="C116" s="4" t="s">
        <v>317</v>
      </c>
      <c r="D116" s="4" t="s">
        <v>323</v>
      </c>
      <c r="E116" s="4" t="s">
        <v>328</v>
      </c>
      <c r="F116" s="4" t="s">
        <v>329</v>
      </c>
      <c r="G116" s="3">
        <v>100</v>
      </c>
      <c r="H116" s="3">
        <v>89</v>
      </c>
      <c r="I116" s="3">
        <v>0</v>
      </c>
    </row>
    <row r="117" spans="1:9">
      <c r="A117" s="3">
        <v>115</v>
      </c>
      <c r="B117" s="4" t="s">
        <v>316</v>
      </c>
      <c r="C117" s="4" t="s">
        <v>317</v>
      </c>
      <c r="D117" s="4" t="s">
        <v>323</v>
      </c>
      <c r="E117" s="4" t="s">
        <v>330</v>
      </c>
      <c r="F117" s="4" t="s">
        <v>331</v>
      </c>
      <c r="G117" s="3">
        <v>100</v>
      </c>
      <c r="H117" s="3">
        <v>89</v>
      </c>
      <c r="I117" s="3">
        <v>0</v>
      </c>
    </row>
    <row r="118" spans="1:9">
      <c r="A118" s="3">
        <v>116</v>
      </c>
      <c r="B118" s="4" t="s">
        <v>316</v>
      </c>
      <c r="C118" s="4" t="s">
        <v>317</v>
      </c>
      <c r="D118" s="4" t="s">
        <v>323</v>
      </c>
      <c r="E118" s="4" t="s">
        <v>332</v>
      </c>
      <c r="F118" s="4" t="s">
        <v>333</v>
      </c>
      <c r="G118" s="3">
        <v>100</v>
      </c>
      <c r="H118" s="3">
        <v>89</v>
      </c>
      <c r="I118" s="3">
        <v>0</v>
      </c>
    </row>
    <row r="119" spans="1:9">
      <c r="A119" s="3">
        <v>117</v>
      </c>
      <c r="B119" s="4" t="s">
        <v>316</v>
      </c>
      <c r="C119" s="4" t="s">
        <v>317</v>
      </c>
      <c r="D119" s="4" t="s">
        <v>323</v>
      </c>
      <c r="E119" s="4" t="s">
        <v>334</v>
      </c>
      <c r="F119" s="4" t="s">
        <v>335</v>
      </c>
      <c r="G119" s="3">
        <v>100</v>
      </c>
      <c r="H119" s="3">
        <v>89</v>
      </c>
      <c r="I119" s="3">
        <v>0</v>
      </c>
    </row>
  </sheetData>
  <mergeCells count="1">
    <mergeCell ref="A1:I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 квартал 2018</vt:lpstr>
      <vt:lpstr>полгода 2018</vt:lpstr>
      <vt:lpstr>9 мес. 2018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2018-10-02T04:25:41Z</dcterms:modified>
</cp:coreProperties>
</file>