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616" windowHeight="9708"/>
  </bookViews>
  <sheets>
    <sheet name="План_2020" sheetId="1" r:id="rId1"/>
  </sheets>
  <externalReferences>
    <externalReference r:id="rId2"/>
    <externalReference r:id="rId3"/>
  </externalReferences>
  <definedNames>
    <definedName name="_xlnm.Print_Area" localSheetId="0">План_2020!$A$1:$L$16</definedName>
  </definedNames>
  <calcPr calcId="145621"/>
</workbook>
</file>

<file path=xl/calcChain.xml><?xml version="1.0" encoding="utf-8"?>
<calcChain xmlns="http://schemas.openxmlformats.org/spreadsheetml/2006/main">
  <c r="L15" i="1" l="1"/>
  <c r="K15" i="1"/>
  <c r="L13" i="1"/>
  <c r="K13" i="1"/>
  <c r="J12" i="1"/>
  <c r="K12" i="1"/>
  <c r="L12" i="1"/>
  <c r="I12" i="1"/>
  <c r="L9" i="1"/>
  <c r="K8" i="1"/>
  <c r="K7" i="1"/>
  <c r="J10" i="1"/>
  <c r="K10" i="1"/>
  <c r="L10" i="1"/>
  <c r="I10" i="1"/>
  <c r="G15" i="1"/>
  <c r="F15" i="1"/>
  <c r="G13" i="1"/>
  <c r="F13" i="1"/>
  <c r="G12" i="1"/>
  <c r="F12" i="1"/>
  <c r="D12" i="1"/>
  <c r="G9" i="1"/>
  <c r="F8" i="1"/>
  <c r="F7" i="1"/>
  <c r="G10" i="1"/>
  <c r="F10" i="1"/>
  <c r="E10" i="1"/>
  <c r="D10" i="1"/>
  <c r="L5" i="1" l="1"/>
  <c r="H8" i="1"/>
  <c r="H7" i="1"/>
  <c r="J5" i="1"/>
  <c r="I5" i="1"/>
  <c r="E12" i="1"/>
  <c r="E5" i="1"/>
  <c r="G5" i="1"/>
  <c r="D5" i="1"/>
  <c r="F5" i="1"/>
  <c r="C10" i="1" l="1"/>
  <c r="C4" i="1" s="1"/>
  <c r="F4" i="1"/>
  <c r="E4" i="1"/>
  <c r="J4" i="1"/>
  <c r="D4" i="1"/>
  <c r="H9" i="1"/>
  <c r="K5" i="1"/>
  <c r="K4" i="1" s="1"/>
  <c r="L4" i="1"/>
  <c r="H10" i="1"/>
  <c r="H4" i="1" s="1"/>
  <c r="I4" i="1"/>
  <c r="H5" i="1" l="1"/>
  <c r="I11" i="1" l="1"/>
  <c r="I22" i="1" s="1"/>
  <c r="J11" i="1"/>
  <c r="J22" i="1" s="1"/>
  <c r="D11" i="1"/>
  <c r="E11" i="1"/>
  <c r="K16" i="1" l="1"/>
  <c r="L11" i="1"/>
  <c r="L22" i="1" s="1"/>
  <c r="K11" i="1"/>
  <c r="K22" i="1" s="1"/>
  <c r="H15" i="1"/>
  <c r="H13" i="1"/>
  <c r="H12" i="1"/>
  <c r="C15" i="1"/>
  <c r="C13" i="1"/>
  <c r="C12" i="1"/>
  <c r="G11" i="1"/>
  <c r="F11" i="1"/>
  <c r="F16" i="1"/>
  <c r="C8" i="1"/>
  <c r="E22" i="1" s="1"/>
  <c r="C7" i="1"/>
  <c r="D22" i="1" s="1"/>
  <c r="C9" i="1" l="1"/>
  <c r="F22" i="1" s="1"/>
  <c r="H11" i="1"/>
  <c r="H22" i="1" s="1"/>
  <c r="C11" i="1"/>
  <c r="C22" i="1" s="1"/>
  <c r="G4" i="1" l="1"/>
  <c r="C5" i="1"/>
  <c r="L16" i="1"/>
  <c r="G16" i="1" l="1"/>
  <c r="G22" i="1"/>
  <c r="C16" i="1"/>
  <c r="H16" i="1"/>
</calcChain>
</file>

<file path=xl/sharedStrings.xml><?xml version="1.0" encoding="utf-8"?>
<sst xmlns="http://schemas.openxmlformats.org/spreadsheetml/2006/main" count="38" uniqueCount="30">
  <si>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</si>
  <si>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</si>
  <si>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</si>
  <si>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</si>
  <si>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</si>
  <si>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</si>
  <si>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</si>
  <si>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</si>
  <si>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</si>
  <si>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</si>
  <si>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</si>
  <si>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</si>
  <si>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</si>
  <si>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</si>
  <si>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</si>
  <si>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</si>
  <si>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</si>
  <si>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</si>
  <si>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</si>
  <si>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</si>
  <si>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</si>
  <si>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</si>
  <si>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</si>
  <si>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</si>
  <si>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</si>
  <si>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1.2.</t>
  </si>
  <si>
    <t>от других сетевых организаций</t>
  </si>
  <si>
    <t>5</t>
  </si>
  <si>
    <t>Баланс</t>
  </si>
  <si>
    <t>Баланс электрической энергии и мощности (плановый) используемый для ценообразования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</si>
</sst>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83">
    <xf numFmtId="0" fontId="0" fillId="0" borderId="0" xfId="0"/>
    <xf numFmtId="49" fontId="25" fillId="0" borderId="15" xfId="37" applyNumberFormat="1" applyFont="1" applyBorder="1" applyAlignment="1" applyProtection="1">
      <alignment horizontal="center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49" fontId="25" fillId="0" borderId="25" xfId="37" applyNumberFormat="1" applyFont="1" applyBorder="1" applyAlignment="1" applyProtection="1">
      <alignment horizontal="center" vertical="center" wrapText="1"/>
    </xf>
    <xf numFmtId="166" fontId="26" fillId="0" borderId="25" xfId="1" applyNumberFormat="1" applyFont="1" applyFill="1" applyBorder="1" applyAlignment="1" applyProtection="1">
      <alignment vertical="center"/>
    </xf>
    <xf numFmtId="166" fontId="26" fillId="0" borderId="27" xfId="1" applyNumberFormat="1" applyFont="1" applyFill="1" applyBorder="1" applyAlignment="1" applyProtection="1">
      <alignment vertical="center"/>
    </xf>
    <xf numFmtId="166" fontId="26" fillId="0" borderId="26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7" xfId="1" applyNumberFormat="1" applyFont="1" applyFill="1" applyBorder="1" applyAlignment="1" applyProtection="1">
      <alignment vertical="center"/>
    </xf>
    <xf numFmtId="167" fontId="26" fillId="0" borderId="26" xfId="1" applyNumberFormat="1" applyFont="1" applyFill="1" applyBorder="1" applyAlignment="1" applyProtection="1">
      <alignment vertical="center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16" borderId="28" xfId="37" applyNumberFormat="1" applyFont="1" applyFill="1" applyBorder="1" applyAlignment="1" applyProtection="1">
      <alignment horizontal="center" vertical="center" wrapText="1"/>
    </xf>
    <xf numFmtId="0" fontId="25" fillId="16" borderId="29" xfId="37" applyNumberFormat="1" applyFont="1" applyFill="1" applyBorder="1" applyAlignment="1" applyProtection="1">
      <alignment horizontal="center" vertical="center" wrapText="1"/>
    </xf>
    <xf numFmtId="0" fontId="25" fillId="16" borderId="30" xfId="37" applyNumberFormat="1" applyFont="1" applyFill="1" applyBorder="1" applyAlignment="1" applyProtection="1">
      <alignment horizontal="center" vertical="center" wrapText="1"/>
    </xf>
    <xf numFmtId="49" fontId="25" fillId="0" borderId="22" xfId="37" applyNumberFormat="1" applyFont="1" applyBorder="1" applyAlignment="1" applyProtection="1">
      <alignment horizontal="center" vertical="center" wrapText="1"/>
    </xf>
    <xf numFmtId="166" fontId="26" fillId="0" borderId="22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23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23" xfId="1" applyNumberFormat="1" applyFont="1" applyFill="1" applyBorder="1" applyAlignment="1" applyProtection="1">
      <alignment vertical="center"/>
    </xf>
    <xf numFmtId="49" fontId="26" fillId="0" borderId="0" xfId="37" applyNumberFormat="1" applyFont="1" applyBorder="1" applyAlignment="1" applyProtection="1">
      <alignment horizontal="center" vertical="center" wrapText="1"/>
    </xf>
    <xf numFmtId="0" fontId="26" fillId="0" borderId="0" xfId="37" applyFont="1" applyBorder="1" applyAlignment="1" applyProtection="1">
      <alignment horizontal="left" vertical="center" wrapText="1"/>
    </xf>
    <xf numFmtId="10" fontId="26" fillId="0" borderId="0" xfId="2" applyNumberFormat="1" applyFont="1" applyFill="1" applyBorder="1" applyAlignment="1" applyProtection="1">
      <alignment horizontal="center" vertical="center"/>
    </xf>
    <xf numFmtId="166" fontId="26" fillId="0" borderId="0" xfId="1" applyNumberFormat="1" applyFont="1" applyFill="1" applyBorder="1" applyAlignment="1" applyProtection="1">
      <alignment vertical="center"/>
    </xf>
    <xf numFmtId="49" fontId="25" fillId="0" borderId="35" xfId="37" applyNumberFormat="1" applyFont="1" applyBorder="1" applyAlignment="1" applyProtection="1">
      <alignment horizontal="center" vertical="center" wrapText="1"/>
    </xf>
    <xf numFmtId="0" fontId="25" fillId="0" borderId="36" xfId="37" applyFont="1" applyBorder="1" applyAlignment="1" applyProtection="1">
      <alignment horizontal="left" vertical="center" wrapText="1"/>
    </xf>
    <xf numFmtId="166" fontId="26" fillId="0" borderId="36" xfId="1" applyNumberFormat="1" applyFont="1" applyFill="1" applyBorder="1" applyAlignment="1" applyProtection="1">
      <alignment vertical="center"/>
    </xf>
    <xf numFmtId="164" fontId="26" fillId="0" borderId="37" xfId="1" applyNumberFormat="1" applyFont="1" applyFill="1" applyBorder="1" applyAlignment="1" applyProtection="1">
      <alignment vertical="center"/>
    </xf>
    <xf numFmtId="167" fontId="26" fillId="0" borderId="38" xfId="1" applyNumberFormat="1" applyFont="1" applyFill="1" applyBorder="1" applyAlignment="1" applyProtection="1">
      <alignment vertical="center"/>
    </xf>
    <xf numFmtId="167" fontId="26" fillId="0" borderId="39" xfId="1" applyNumberFormat="1" applyFont="1" applyFill="1" applyBorder="1" applyAlignment="1" applyProtection="1">
      <alignment vertical="center"/>
    </xf>
    <xf numFmtId="167" fontId="26" fillId="0" borderId="40" xfId="1" applyNumberFormat="1" applyFont="1" applyFill="1" applyBorder="1" applyAlignment="1" applyProtection="1">
      <alignment vertical="center"/>
    </xf>
    <xf numFmtId="167" fontId="26" fillId="0" borderId="41" xfId="1" applyNumberFormat="1" applyFont="1" applyFill="1" applyBorder="1" applyAlignment="1" applyProtection="1">
      <alignment vertical="center"/>
    </xf>
    <xf numFmtId="167" fontId="26" fillId="0" borderId="42" xfId="1" applyNumberFormat="1" applyFont="1" applyFill="1" applyBorder="1" applyAlignment="1" applyProtection="1">
      <alignment vertical="center"/>
    </xf>
    <xf numFmtId="10" fontId="26" fillId="0" borderId="40" xfId="2" applyNumberFormat="1" applyFont="1" applyFill="1" applyBorder="1" applyAlignment="1" applyProtection="1">
      <alignment horizontal="center" vertical="center"/>
    </xf>
    <xf numFmtId="0" fontId="25" fillId="0" borderId="32" xfId="37" applyFont="1" applyBorder="1" applyAlignment="1" applyProtection="1">
      <alignment horizontal="left" vertical="center" wrapText="1"/>
    </xf>
    <xf numFmtId="0" fontId="26" fillId="0" borderId="33" xfId="37" applyFont="1" applyBorder="1" applyAlignment="1" applyProtection="1">
      <alignment horizontal="left" vertical="center" wrapText="1"/>
    </xf>
    <xf numFmtId="0" fontId="26" fillId="0" borderId="34" xfId="37" applyFont="1" applyBorder="1" applyAlignment="1" applyProtection="1">
      <alignment horizontal="left" vertical="center" wrapText="1"/>
    </xf>
    <xf numFmtId="0" fontId="25" fillId="0" borderId="45" xfId="37" applyFont="1" applyFill="1" applyBorder="1" applyAlignment="1" applyProtection="1">
      <alignment horizontal="left" vertical="center" wrapText="1"/>
    </xf>
    <xf numFmtId="0" fontId="26" fillId="0" borderId="33" xfId="37" applyFont="1" applyFill="1" applyBorder="1" applyAlignment="1" applyProtection="1">
      <alignment horizontal="left" vertical="center" wrapText="1"/>
    </xf>
    <xf numFmtId="0" fontId="26" fillId="0" borderId="34" xfId="37" applyFont="1" applyFill="1" applyBorder="1" applyAlignment="1" applyProtection="1">
      <alignment horizontal="left" vertical="center" wrapText="1"/>
    </xf>
    <xf numFmtId="0" fontId="25" fillId="0" borderId="44" xfId="37" applyFont="1" applyFill="1" applyBorder="1" applyAlignment="1" applyProtection="1">
      <alignment horizontal="left" vertical="center" wrapText="1"/>
    </xf>
    <xf numFmtId="166" fontId="26" fillId="0" borderId="29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31" xfId="1" applyNumberFormat="1" applyFont="1" applyFill="1" applyBorder="1" applyAlignment="1" applyProtection="1">
      <alignment horizontal="center" vertical="center"/>
    </xf>
    <xf numFmtId="167" fontId="26" fillId="0" borderId="29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31" xfId="1" applyNumberFormat="1" applyFont="1" applyFill="1" applyBorder="1" applyAlignment="1" applyProtection="1">
      <alignment horizontal="center" vertical="center"/>
    </xf>
    <xf numFmtId="166" fontId="26" fillId="0" borderId="12" xfId="1" applyNumberFormat="1" applyFont="1" applyFill="1" applyBorder="1" applyAlignment="1" applyProtection="1">
      <alignment horizontal="center" vertical="center"/>
    </xf>
    <xf numFmtId="166" fontId="26" fillId="0" borderId="14" xfId="1" applyNumberFormat="1" applyFont="1" applyFill="1" applyBorder="1" applyAlignment="1" applyProtection="1">
      <alignment horizontal="center" vertical="center"/>
    </xf>
    <xf numFmtId="166" fontId="26" fillId="0" borderId="13" xfId="1" applyNumberFormat="1" applyFont="1" applyFill="1" applyBorder="1" applyAlignment="1" applyProtection="1">
      <alignment horizontal="center" vertical="center"/>
    </xf>
    <xf numFmtId="167" fontId="26" fillId="0" borderId="39" xfId="1" applyNumberFormat="1" applyFont="1" applyFill="1" applyBorder="1" applyAlignment="1" applyProtection="1">
      <alignment horizontal="center" vertical="center"/>
    </xf>
    <xf numFmtId="167" fontId="26" fillId="0" borderId="14" xfId="1" applyNumberFormat="1" applyFont="1" applyFill="1" applyBorder="1" applyAlignment="1" applyProtection="1">
      <alignment horizontal="center" vertical="center"/>
    </xf>
    <xf numFmtId="167" fontId="26" fillId="0" borderId="13" xfId="1" applyNumberFormat="1" applyFont="1" applyFill="1" applyBorder="1" applyAlignment="1" applyProtection="1">
      <alignment horizontal="center" vertical="center"/>
    </xf>
    <xf numFmtId="0" fontId="27" fillId="0" borderId="24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1" xfId="37" applyNumberFormat="1" applyFont="1" applyFill="1" applyBorder="1" applyAlignment="1" applyProtection="1">
      <alignment horizontal="center" vertical="center" wrapText="1"/>
    </xf>
    <xf numFmtId="49" fontId="25" fillId="16" borderId="25" xfId="37" applyNumberFormat="1" applyFont="1" applyFill="1" applyBorder="1" applyAlignment="1" applyProtection="1">
      <alignment horizontal="center" vertical="center" wrapText="1"/>
    </xf>
    <xf numFmtId="0" fontId="25" fillId="16" borderId="43" xfId="37" applyNumberFormat="1" applyFont="1" applyFill="1" applyBorder="1" applyAlignment="1" applyProtection="1">
      <alignment horizontal="center" vertical="center" wrapText="1"/>
    </xf>
    <xf numFmtId="0" fontId="25" fillId="16" borderId="44" xfId="37" applyNumberFormat="1" applyFont="1" applyFill="1" applyBorder="1" applyAlignment="1" applyProtection="1">
      <alignment horizontal="center" vertical="center" wrapText="1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9;&#1077;&#1088;&#1074;/YandexDisk/&#1056;&#1072;&#1073;&#1086;&#1090;&#1072;/&#1052;&#1059;&#1055;_&#1058;&#1056;&#1057;&#1050;/&#1058;&#1072;&#1088;&#1080;&#1092;_2019/&#1041;&#1072;&#1083;&#1072;&#1085;&#1089;_2019/&#1052;&#1059;&#1055;_&#1058;&#1056;&#1057;&#1050;_&#1074;_&#1056;&#1069;&#1050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9;&#1077;&#1088;&#1074;/YandexDisk/&#1056;&#1072;&#1073;&#1086;&#1090;&#1072;/&#1052;&#1059;&#1055;_&#1058;&#1056;&#1057;&#1050;/&#1058;&#1072;&#1088;&#1080;&#1092;_2020/&#1041;&#1072;&#1083;&#1072;&#1085;&#1089;_2020/&#1052;&#1059;&#1055;_&#1058;&#1056;&#1057;&#1050;_&#1074;_&#1056;&#1069;&#1050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3_1"/>
      <sheetName val="3_2"/>
      <sheetName val="3_г"/>
      <sheetName val="4_1"/>
      <sheetName val="4_2"/>
      <sheetName val="4_г"/>
      <sheetName val="5_1"/>
      <sheetName val="5_2"/>
      <sheetName val="5_г"/>
      <sheetName val="6_1"/>
      <sheetName val="6_2"/>
      <sheetName val="6_г"/>
      <sheetName val="1.30_1"/>
      <sheetName val="2014"/>
      <sheetName val="2015"/>
      <sheetName val="1.30_2"/>
      <sheetName val="1.30_г"/>
      <sheetName val="4_1_17"/>
      <sheetName val="4_2_17"/>
      <sheetName val="4_г_17"/>
      <sheetName val="5_1_17"/>
      <sheetName val="5_2_17"/>
      <sheetName val="5_г_17"/>
      <sheetName val="6_1_17"/>
      <sheetName val="6_2_17"/>
      <sheetName val="6_г_17"/>
      <sheetName val="1.30_1_17"/>
      <sheetName val="1.30_2_17"/>
      <sheetName val="1.30_г_17"/>
      <sheetName val="КЭнК_3_19"/>
      <sheetName val="ЧЧИ"/>
      <sheetName val="2016"/>
      <sheetName val="2017"/>
      <sheetName val="2019"/>
      <sheetName val="СПК_18"/>
      <sheetName val="КЭС_18"/>
      <sheetName val="Для_3-1_19"/>
      <sheetName val="КЭС_19"/>
      <sheetName val="ЭС_19"/>
      <sheetName val="РЖД_П_19"/>
      <sheetName val="РЖД_Т_19"/>
      <sheetName val="МРСК_П_19"/>
      <sheetName val="МРСК_Т_19"/>
      <sheetName val="КЭНК_19"/>
      <sheetName val="СиБПСК_19"/>
      <sheetName val="РЖД_П_18"/>
      <sheetName val="РЖД_ТР_18"/>
      <sheetName val="МРСК_П_18"/>
      <sheetName val="МРСК_ТР_18"/>
      <sheetName val="КЭнК_18"/>
      <sheetName val="ЭС_18"/>
      <sheetName val="СПК_16"/>
      <sheetName val="РЭК_16"/>
      <sheetName val="КЭнК_3_16"/>
      <sheetName val="РЖД_ТР_17"/>
      <sheetName val="РЖД_ПР_17"/>
      <sheetName val="КЭС_17"/>
      <sheetName val="МРСК_ТР_17"/>
      <sheetName val="МРСК_П_17"/>
      <sheetName val="ЭС_17"/>
      <sheetName val="КРУ_17"/>
      <sheetName val="КЭНК_17"/>
      <sheetName val="6_1_Ю"/>
      <sheetName val="6_2_Ю"/>
      <sheetName val="6_г_Ю"/>
      <sheetName val="НАС_19"/>
      <sheetName val="РП_19"/>
      <sheetName val="Лист1"/>
      <sheetName val="МУП_ТРСК_в_РЭК_2019"/>
    </sheetNames>
    <sheetDataSet>
      <sheetData sheetId="0"/>
      <sheetData sheetId="1"/>
      <sheetData sheetId="2"/>
      <sheetData sheetId="3"/>
      <sheetData sheetId="4">
        <row r="15">
          <cell r="H15">
            <v>7.131490000000003</v>
          </cell>
        </row>
      </sheetData>
      <sheetData sheetId="5">
        <row r="15">
          <cell r="H15">
            <v>6.8270519999999948</v>
          </cell>
        </row>
      </sheetData>
      <sheetData sheetId="6">
        <row r="15">
          <cell r="H15">
            <v>13.958542000000001</v>
          </cell>
        </row>
      </sheetData>
      <sheetData sheetId="7">
        <row r="11">
          <cell r="E11">
            <v>17.202005875232178</v>
          </cell>
        </row>
      </sheetData>
      <sheetData sheetId="8">
        <row r="11">
          <cell r="E11">
            <v>15.343925624940876</v>
          </cell>
        </row>
      </sheetData>
      <sheetData sheetId="9">
        <row r="11">
          <cell r="E11">
            <v>16.272465750086528</v>
          </cell>
        </row>
      </sheetData>
      <sheetData sheetId="10">
        <row r="12">
          <cell r="F12">
            <v>1.205492</v>
          </cell>
        </row>
      </sheetData>
      <sheetData sheetId="11">
        <row r="12">
          <cell r="F12">
            <v>1.0637930000000002</v>
          </cell>
        </row>
      </sheetData>
      <sheetData sheetId="12">
        <row r="12">
          <cell r="F12">
            <v>1.0637930000000002</v>
          </cell>
        </row>
      </sheetData>
      <sheetData sheetId="13">
        <row r="12">
          <cell r="A12" t="str">
            <v>1.</v>
          </cell>
        </row>
      </sheetData>
      <sheetData sheetId="14">
        <row r="11">
          <cell r="C11">
            <v>25.055853000000003</v>
          </cell>
        </row>
      </sheetData>
      <sheetData sheetId="15"/>
      <sheetData sheetId="16">
        <row r="12">
          <cell r="A12" t="str">
            <v>1.</v>
          </cell>
        </row>
      </sheetData>
      <sheetData sheetId="17">
        <row r="12">
          <cell r="C12">
            <v>94.306004999999999</v>
          </cell>
        </row>
      </sheetData>
      <sheetData sheetId="18">
        <row r="15">
          <cell r="H15">
            <v>7.1314899999999994</v>
          </cell>
        </row>
      </sheetData>
      <sheetData sheetId="19">
        <row r="12">
          <cell r="C12">
            <v>45.639506999999995</v>
          </cell>
        </row>
      </sheetData>
      <sheetData sheetId="20">
        <row r="12">
          <cell r="C12">
            <v>94.306004999999999</v>
          </cell>
        </row>
      </sheetData>
      <sheetData sheetId="21">
        <row r="15">
          <cell r="H15">
            <v>7.1314899999999994</v>
          </cell>
        </row>
      </sheetData>
      <sheetData sheetId="22">
        <row r="15">
          <cell r="H15">
            <v>6.8270519999999983</v>
          </cell>
        </row>
      </sheetData>
      <sheetData sheetId="23">
        <row r="15">
          <cell r="H15">
            <v>13.958542000000001</v>
          </cell>
        </row>
      </sheetData>
      <sheetData sheetId="24">
        <row r="12">
          <cell r="F12">
            <v>1.205492</v>
          </cell>
        </row>
      </sheetData>
      <sheetData sheetId="25">
        <row r="12">
          <cell r="F12">
            <v>1.0637930000000002</v>
          </cell>
        </row>
      </sheetData>
      <sheetData sheetId="26">
        <row r="11">
          <cell r="E11">
            <v>15.892715459083337</v>
          </cell>
        </row>
      </sheetData>
      <sheetData sheetId="27">
        <row r="12">
          <cell r="A12" t="str">
            <v>1.</v>
          </cell>
        </row>
      </sheetData>
      <sheetData sheetId="28">
        <row r="12">
          <cell r="C12">
            <v>45.628948800000003</v>
          </cell>
        </row>
      </sheetData>
      <sheetData sheetId="29">
        <row r="11">
          <cell r="C11">
            <v>26.699014000000002</v>
          </cell>
        </row>
      </sheetData>
      <sheetData sheetId="30">
        <row r="12">
          <cell r="A12" t="str">
            <v>1.</v>
          </cell>
        </row>
      </sheetData>
      <sheetData sheetId="31">
        <row r="12">
          <cell r="C12">
            <v>45.628948800000003</v>
          </cell>
        </row>
      </sheetData>
      <sheetData sheetId="32">
        <row r="12">
          <cell r="C12">
            <v>94.183547804</v>
          </cell>
        </row>
      </sheetData>
      <sheetData sheetId="33"/>
      <sheetData sheetId="34"/>
      <sheetData sheetId="35"/>
      <sheetData sheetId="36">
        <row r="7">
          <cell r="BX7">
            <v>94183.547804000002</v>
          </cell>
        </row>
      </sheetData>
      <sheetData sheetId="37"/>
      <sheetData sheetId="38"/>
      <sheetData sheetId="39"/>
      <sheetData sheetId="40"/>
      <sheetData sheetId="41"/>
      <sheetData sheetId="42">
        <row r="10">
          <cell r="F10">
            <v>1.5235996767734401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3_1"/>
      <sheetName val="3_2"/>
      <sheetName val="3_г"/>
      <sheetName val="4_1"/>
      <sheetName val="4_2"/>
      <sheetName val="4_г"/>
      <sheetName val="5_1"/>
      <sheetName val="5_2"/>
      <sheetName val="5_г"/>
      <sheetName val="6_1"/>
      <sheetName val="6_1_Ю"/>
      <sheetName val="6_2"/>
      <sheetName val="6_2_Ю"/>
      <sheetName val="6_г"/>
      <sheetName val="6_г_Ю"/>
      <sheetName val="1.30_1"/>
      <sheetName val="2014"/>
      <sheetName val="2015"/>
      <sheetName val="1.30_2"/>
      <sheetName val="1.30_г"/>
      <sheetName val="4_1_18"/>
      <sheetName val="4_2_18"/>
      <sheetName val="4_г_18"/>
      <sheetName val="5_1_18"/>
      <sheetName val="5_2_18"/>
      <sheetName val="5_г_18"/>
      <sheetName val="6_1_18"/>
      <sheetName val="6_2_18"/>
      <sheetName val="6_г_18"/>
      <sheetName val="1.30_1_18"/>
      <sheetName val="1.30_2_18"/>
      <sheetName val="1.30_г_18"/>
      <sheetName val="ЧЧИ"/>
      <sheetName val="2016"/>
      <sheetName val="2017"/>
      <sheetName val="2018"/>
      <sheetName val="СПК_18"/>
      <sheetName val="КЭС_18"/>
      <sheetName val="НАС_20"/>
      <sheetName val="2020"/>
      <sheetName val="КЭнК_3_20"/>
      <sheetName val="Для_3-1_19"/>
      <sheetName val="МРСК_П_20"/>
      <sheetName val="РЖД_П_20"/>
      <sheetName val="ЭС_20"/>
      <sheetName val="КЭНК_П_20"/>
      <sheetName val="МРСК_Т_20"/>
      <sheetName val="СиБПСК_20"/>
      <sheetName val="КЭНК Т 20"/>
      <sheetName val="РЖД_Т_20"/>
      <sheetName val="КЭС_20"/>
      <sheetName val="РЖД_П_18"/>
      <sheetName val="РЖД_ТР_18"/>
      <sheetName val="МРСК_П_18"/>
      <sheetName val="МРСК_ТР_18"/>
      <sheetName val="КЭнК_18"/>
      <sheetName val="ЭС_18"/>
      <sheetName val="СПК_16"/>
      <sheetName val="РЭК_16"/>
      <sheetName val="КЭнК_3_16"/>
      <sheetName val="РЖД_ТР_17"/>
      <sheetName val="РЖД_ПР_17"/>
      <sheetName val="КЭС_17"/>
      <sheetName val="МРСК_ТР_17"/>
      <sheetName val="МРСК_П_17"/>
      <sheetName val="ЭС_17"/>
      <sheetName val="КРУ_17"/>
      <sheetName val="КЭНК_17"/>
      <sheetName val="КЭС_20_1ВАР"/>
      <sheetName val="РП_19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H15">
            <v>13.604799999999994</v>
          </cell>
        </row>
        <row r="16">
          <cell r="H16">
            <v>4.0525739999999999</v>
          </cell>
        </row>
        <row r="17">
          <cell r="I17">
            <v>36.442226999999988</v>
          </cell>
        </row>
        <row r="20">
          <cell r="F20">
            <v>44.870681999999995</v>
          </cell>
          <cell r="G20">
            <v>4.0525739999999999</v>
          </cell>
          <cell r="H20">
            <v>43.679908999999995</v>
          </cell>
          <cell r="I20">
            <v>2.3486199999999999</v>
          </cell>
        </row>
        <row r="26">
          <cell r="H26">
            <v>4.8088429999999995</v>
          </cell>
          <cell r="I26">
            <v>7.7892019999999995</v>
          </cell>
        </row>
        <row r="33">
          <cell r="F33">
            <v>31.265882000000001</v>
          </cell>
          <cell r="H33">
            <v>17.391523999999997</v>
          </cell>
          <cell r="I33">
            <v>30.967779</v>
          </cell>
        </row>
        <row r="37">
          <cell r="H37">
            <v>2.6946889999999994</v>
          </cell>
          <cell r="I37">
            <v>3.3866E-2</v>
          </cell>
        </row>
      </sheetData>
      <sheetData sheetId="7"/>
      <sheetData sheetId="8"/>
      <sheetData sheetId="9">
        <row r="15">
          <cell r="H15">
            <v>1.9407444431252667</v>
          </cell>
        </row>
        <row r="16">
          <cell r="H16">
            <v>0.73520263385002105</v>
          </cell>
        </row>
        <row r="17">
          <cell r="I17">
            <v>6.2332730177125875</v>
          </cell>
        </row>
        <row r="20">
          <cell r="F20">
            <v>7.3000568073598711</v>
          </cell>
          <cell r="G20">
            <v>0.73520263385002105</v>
          </cell>
          <cell r="H20">
            <v>7.9612708117098405</v>
          </cell>
          <cell r="I20">
            <v>0.42852107855048172</v>
          </cell>
        </row>
        <row r="26">
          <cell r="H26">
            <v>0.83184842833635253</v>
          </cell>
          <cell r="I26">
            <v>1.3474000797477423</v>
          </cell>
        </row>
        <row r="33">
          <cell r="F33">
            <v>5.3593123642346043</v>
          </cell>
          <cell r="H33">
            <v>2.981096442636189</v>
          </cell>
          <cell r="I33">
            <v>5.3082142665153249</v>
          </cell>
        </row>
        <row r="37">
          <cell r="H37">
            <v>0.59100000000000008</v>
          </cell>
          <cell r="I37">
            <v>6.1797500000000012E-3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Normal="100" zoomScaleSheetLayoutView="100" workbookViewId="0">
      <selection activeCell="N10" sqref="N10"/>
    </sheetView>
  </sheetViews>
  <sheetFormatPr defaultColWidth="9.109375" defaultRowHeight="13.8" x14ac:dyDescent="0.25"/>
  <cols>
    <col min="1" max="1" width="9.109375" style="30"/>
    <col min="2" max="2" width="32.33203125" style="30" customWidth="1"/>
    <col min="3" max="12" width="13.109375" style="30" customWidth="1"/>
    <col min="13" max="16384" width="9.109375" style="30"/>
  </cols>
  <sheetData>
    <row r="1" spans="1:12" ht="39" customHeight="1" thickBot="1" x14ac:dyDescent="0.3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31" customFormat="1" ht="15" customHeight="1" x14ac:dyDescent="0.3">
      <c r="A2" s="79" t="s">
        <v>0</v>
      </c>
      <c r="B2" s="81" t="s">
        <v>1</v>
      </c>
      <c r="C2" s="76" t="s">
        <v>2</v>
      </c>
      <c r="D2" s="77"/>
      <c r="E2" s="77"/>
      <c r="F2" s="77"/>
      <c r="G2" s="78"/>
      <c r="H2" s="76" t="s">
        <v>3</v>
      </c>
      <c r="I2" s="77"/>
      <c r="J2" s="77"/>
      <c r="K2" s="77"/>
      <c r="L2" s="78"/>
    </row>
    <row r="3" spans="1:12" s="31" customFormat="1" ht="14.4" thickBot="1" x14ac:dyDescent="0.35">
      <c r="A3" s="80"/>
      <c r="B3" s="82"/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3" t="s">
        <v>4</v>
      </c>
      <c r="I3" s="34" t="s">
        <v>5</v>
      </c>
      <c r="J3" s="34" t="s">
        <v>6</v>
      </c>
      <c r="K3" s="34" t="s">
        <v>7</v>
      </c>
      <c r="L3" s="35" t="s">
        <v>8</v>
      </c>
    </row>
    <row r="4" spans="1:12" s="32" customFormat="1" ht="21" customHeight="1" x14ac:dyDescent="0.3">
      <c r="A4" s="1" t="s">
        <v>9</v>
      </c>
      <c r="B4" s="56" t="s">
        <v>10</v>
      </c>
      <c r="C4" s="2">
        <f>C10</f>
        <v>94.951784999999987</v>
      </c>
      <c r="D4" s="3">
        <f>D5+D10</f>
        <v>44.870681999999995</v>
      </c>
      <c r="E4" s="3">
        <f t="shared" ref="E4:G4" si="0">E5+E10</f>
        <v>4.0525739999999999</v>
      </c>
      <c r="F4" s="3">
        <f t="shared" si="0"/>
        <v>61.337282999999985</v>
      </c>
      <c r="G4" s="4">
        <f t="shared" si="0"/>
        <v>38.790846999999985</v>
      </c>
      <c r="H4" s="50">
        <f>H10</f>
        <v>16.425051331470215</v>
      </c>
      <c r="I4" s="22">
        <f>I5+I10</f>
        <v>7.3000568073598711</v>
      </c>
      <c r="J4" s="22">
        <f t="shared" ref="J4" si="1">J5+J10</f>
        <v>0.73520263385002105</v>
      </c>
      <c r="K4" s="22">
        <f t="shared" ref="K4" si="2">K5+K10</f>
        <v>10.637217888685129</v>
      </c>
      <c r="L4" s="23">
        <f t="shared" ref="L4" si="3">L5+L10</f>
        <v>6.6617940962630691</v>
      </c>
    </row>
    <row r="5" spans="1:12" s="32" customFormat="1" ht="21" customHeight="1" x14ac:dyDescent="0.3">
      <c r="A5" s="5" t="s">
        <v>11</v>
      </c>
      <c r="B5" s="57" t="s">
        <v>12</v>
      </c>
      <c r="C5" s="6">
        <f>SUM(D5:G5)</f>
        <v>54.099600999999979</v>
      </c>
      <c r="D5" s="7">
        <f>SUM(D7:D9)</f>
        <v>0</v>
      </c>
      <c r="E5" s="7">
        <f t="shared" ref="E5:G5" si="4">SUM(E7:E9)</f>
        <v>0</v>
      </c>
      <c r="F5" s="7">
        <f t="shared" si="4"/>
        <v>17.657373999999994</v>
      </c>
      <c r="G5" s="8">
        <f t="shared" si="4"/>
        <v>36.442226999999988</v>
      </c>
      <c r="H5" s="51">
        <f>SUM(I5:L5)</f>
        <v>8.9092200946878748</v>
      </c>
      <c r="I5" s="24">
        <f>SUM(I7:I9)</f>
        <v>0</v>
      </c>
      <c r="J5" s="24">
        <f t="shared" ref="J5:L5" si="5">SUM(J7:J9)</f>
        <v>0</v>
      </c>
      <c r="K5" s="24">
        <f t="shared" si="5"/>
        <v>2.6759470769752878</v>
      </c>
      <c r="L5" s="25">
        <f t="shared" si="5"/>
        <v>6.2332730177125875</v>
      </c>
    </row>
    <row r="6" spans="1:12" s="32" customFormat="1" ht="21" customHeight="1" x14ac:dyDescent="0.3">
      <c r="A6" s="5"/>
      <c r="B6" s="57" t="s">
        <v>13</v>
      </c>
      <c r="C6" s="69"/>
      <c r="D6" s="70"/>
      <c r="E6" s="70"/>
      <c r="F6" s="70"/>
      <c r="G6" s="71"/>
      <c r="H6" s="72"/>
      <c r="I6" s="73"/>
      <c r="J6" s="73"/>
      <c r="K6" s="73"/>
      <c r="L6" s="74"/>
    </row>
    <row r="7" spans="1:12" s="32" customFormat="1" ht="21" customHeight="1" x14ac:dyDescent="0.3">
      <c r="A7" s="5"/>
      <c r="B7" s="57" t="s">
        <v>5</v>
      </c>
      <c r="C7" s="6">
        <f t="shared" ref="C7:C15" si="6">SUM(D7:G7)</f>
        <v>13.604799999999994</v>
      </c>
      <c r="D7" s="63"/>
      <c r="E7" s="7">
        <v>0</v>
      </c>
      <c r="F7" s="7">
        <f>'[2]4_г'!$H$15</f>
        <v>13.604799999999994</v>
      </c>
      <c r="G7" s="8">
        <v>0</v>
      </c>
      <c r="H7" s="51">
        <f t="shared" ref="H7:H9" si="7">SUM(I7:L7)</f>
        <v>1.9407444431252667</v>
      </c>
      <c r="I7" s="66"/>
      <c r="J7" s="24">
        <v>0</v>
      </c>
      <c r="K7" s="24">
        <f>'[2]5_г'!$H$15</f>
        <v>1.9407444431252667</v>
      </c>
      <c r="L7" s="25">
        <v>0</v>
      </c>
    </row>
    <row r="8" spans="1:12" s="32" customFormat="1" ht="21" customHeight="1" x14ac:dyDescent="0.3">
      <c r="A8" s="5"/>
      <c r="B8" s="57" t="s">
        <v>6</v>
      </c>
      <c r="C8" s="6">
        <f t="shared" si="6"/>
        <v>4.0525739999999999</v>
      </c>
      <c r="D8" s="64"/>
      <c r="E8" s="63"/>
      <c r="F8" s="7">
        <f>'[2]4_г'!$H$16</f>
        <v>4.0525739999999999</v>
      </c>
      <c r="G8" s="8">
        <v>0</v>
      </c>
      <c r="H8" s="51">
        <f t="shared" si="7"/>
        <v>0.73520263385002105</v>
      </c>
      <c r="I8" s="67"/>
      <c r="J8" s="66"/>
      <c r="K8" s="24">
        <f>'[2]5_г'!$H$16</f>
        <v>0.73520263385002105</v>
      </c>
      <c r="L8" s="25">
        <v>0</v>
      </c>
    </row>
    <row r="9" spans="1:12" s="32" customFormat="1" ht="21" customHeight="1" x14ac:dyDescent="0.3">
      <c r="A9" s="5"/>
      <c r="B9" s="57" t="s">
        <v>7</v>
      </c>
      <c r="C9" s="6">
        <f t="shared" si="6"/>
        <v>36.442226999999988</v>
      </c>
      <c r="D9" s="65"/>
      <c r="E9" s="65"/>
      <c r="F9" s="7"/>
      <c r="G9" s="8">
        <f>'[2]4_г'!$I$17</f>
        <v>36.442226999999988</v>
      </c>
      <c r="H9" s="51">
        <f t="shared" si="7"/>
        <v>6.2332730177125875</v>
      </c>
      <c r="I9" s="68"/>
      <c r="J9" s="68"/>
      <c r="K9" s="24"/>
      <c r="L9" s="25">
        <f>'[2]5_г'!$I$17</f>
        <v>6.2332730177125875</v>
      </c>
    </row>
    <row r="10" spans="1:12" s="32" customFormat="1" ht="21" customHeight="1" thickBot="1" x14ac:dyDescent="0.35">
      <c r="A10" s="9" t="s">
        <v>25</v>
      </c>
      <c r="B10" s="58" t="s">
        <v>26</v>
      </c>
      <c r="C10" s="10">
        <f>SUM(D10:G10)</f>
        <v>94.951784999999987</v>
      </c>
      <c r="D10" s="11">
        <f>'[2]4_г'!$F$20</f>
        <v>44.870681999999995</v>
      </c>
      <c r="E10" s="11">
        <f>'[2]4_г'!$G$20</f>
        <v>4.0525739999999999</v>
      </c>
      <c r="F10" s="11">
        <f>'[2]4_г'!$H$20</f>
        <v>43.679908999999995</v>
      </c>
      <c r="G10" s="12">
        <f>'[2]4_г'!$I$20</f>
        <v>2.3486199999999999</v>
      </c>
      <c r="H10" s="52">
        <f>SUM(I10:L10)</f>
        <v>16.425051331470215</v>
      </c>
      <c r="I10" s="26">
        <f>'[2]5_г'!F20</f>
        <v>7.3000568073598711</v>
      </c>
      <c r="J10" s="26">
        <f>'[2]5_г'!G20</f>
        <v>0.73520263385002105</v>
      </c>
      <c r="K10" s="26">
        <f>'[2]5_г'!H20</f>
        <v>7.9612708117098405</v>
      </c>
      <c r="L10" s="27">
        <f>'[2]5_г'!I20</f>
        <v>0.42852107855048172</v>
      </c>
    </row>
    <row r="11" spans="1:12" s="32" customFormat="1" ht="21" customHeight="1" x14ac:dyDescent="0.3">
      <c r="A11" s="36" t="s">
        <v>14</v>
      </c>
      <c r="B11" s="59" t="s">
        <v>15</v>
      </c>
      <c r="C11" s="37">
        <f t="shared" si="6"/>
        <v>82.353740000000002</v>
      </c>
      <c r="D11" s="38">
        <f t="shared" ref="D11:E11" si="8">SUM(D12:D13)</f>
        <v>31.265882000000001</v>
      </c>
      <c r="E11" s="38">
        <f t="shared" si="8"/>
        <v>0</v>
      </c>
      <c r="F11" s="38">
        <f>SUM(F12:F13)</f>
        <v>20.086212999999997</v>
      </c>
      <c r="G11" s="39">
        <f>SUM(G12:G13)</f>
        <v>31.001645</v>
      </c>
      <c r="H11" s="53">
        <f t="shared" ref="H11:H15" si="9">SUM(I11:L11)</f>
        <v>14.245802823386118</v>
      </c>
      <c r="I11" s="40">
        <f t="shared" ref="I11:J11" si="10">SUM(I12:I13)</f>
        <v>5.3593123642346043</v>
      </c>
      <c r="J11" s="40">
        <f t="shared" si="10"/>
        <v>0</v>
      </c>
      <c r="K11" s="40">
        <f>SUM(K12:K13)</f>
        <v>3.5720964426361892</v>
      </c>
      <c r="L11" s="41">
        <f>SUM(L12:L13)</f>
        <v>5.3143940165153252</v>
      </c>
    </row>
    <row r="12" spans="1:12" s="32" customFormat="1" ht="21" customHeight="1" x14ac:dyDescent="0.3">
      <c r="A12" s="13" t="s">
        <v>16</v>
      </c>
      <c r="B12" s="60" t="s">
        <v>17</v>
      </c>
      <c r="C12" s="6">
        <f t="shared" si="6"/>
        <v>79.625184999999988</v>
      </c>
      <c r="D12" s="7">
        <f>'[2]4_г'!$F$33</f>
        <v>31.265882000000001</v>
      </c>
      <c r="E12" s="7">
        <f>'[1]4_г'!G33</f>
        <v>0</v>
      </c>
      <c r="F12" s="7">
        <f>'[2]4_г'!$H$33</f>
        <v>17.391523999999997</v>
      </c>
      <c r="G12" s="8">
        <f>'[2]4_г'!$I$33</f>
        <v>30.967779</v>
      </c>
      <c r="H12" s="51">
        <f t="shared" si="9"/>
        <v>13.648623073386119</v>
      </c>
      <c r="I12" s="24">
        <f>'[2]5_г'!F33</f>
        <v>5.3593123642346043</v>
      </c>
      <c r="J12" s="24">
        <f>'[2]5_г'!G33</f>
        <v>0</v>
      </c>
      <c r="K12" s="24">
        <f>'[2]5_г'!H33</f>
        <v>2.981096442636189</v>
      </c>
      <c r="L12" s="25">
        <f>'[2]5_г'!I33</f>
        <v>5.3082142665153249</v>
      </c>
    </row>
    <row r="13" spans="1:12" s="32" customFormat="1" ht="21" customHeight="1" thickBot="1" x14ac:dyDescent="0.35">
      <c r="A13" s="17" t="s">
        <v>18</v>
      </c>
      <c r="B13" s="61" t="s">
        <v>19</v>
      </c>
      <c r="C13" s="10">
        <f t="shared" si="6"/>
        <v>2.7285549999999996</v>
      </c>
      <c r="D13" s="11">
        <v>0</v>
      </c>
      <c r="E13" s="11">
        <v>0</v>
      </c>
      <c r="F13" s="11">
        <f>'[2]4_г'!$H$37</f>
        <v>2.6946889999999994</v>
      </c>
      <c r="G13" s="12">
        <f>'[2]4_г'!$I$37</f>
        <v>3.3866E-2</v>
      </c>
      <c r="H13" s="52">
        <f t="shared" si="9"/>
        <v>0.59717975000000012</v>
      </c>
      <c r="I13" s="26">
        <v>0</v>
      </c>
      <c r="J13" s="26">
        <v>0</v>
      </c>
      <c r="K13" s="26">
        <f>'[2]5_г'!$H$37</f>
        <v>0.59100000000000008</v>
      </c>
      <c r="L13" s="27">
        <f>'[2]5_г'!$I$37</f>
        <v>6.1797500000000012E-3</v>
      </c>
    </row>
    <row r="14" spans="1:12" s="32" customFormat="1" ht="69.599999999999994" thickBot="1" x14ac:dyDescent="0.35">
      <c r="A14" s="18" t="s">
        <v>20</v>
      </c>
      <c r="B14" s="62" t="s">
        <v>21</v>
      </c>
      <c r="C14" s="19">
        <v>0</v>
      </c>
      <c r="D14" s="20">
        <v>0</v>
      </c>
      <c r="E14" s="20">
        <v>0</v>
      </c>
      <c r="F14" s="20">
        <v>0</v>
      </c>
      <c r="G14" s="21">
        <v>0</v>
      </c>
      <c r="H14" s="54">
        <v>0</v>
      </c>
      <c r="I14" s="28">
        <v>0</v>
      </c>
      <c r="J14" s="28">
        <v>0</v>
      </c>
      <c r="K14" s="28">
        <v>0</v>
      </c>
      <c r="L14" s="29">
        <v>0</v>
      </c>
    </row>
    <row r="15" spans="1:12" s="32" customFormat="1" ht="21" customHeight="1" x14ac:dyDescent="0.3">
      <c r="A15" s="1" t="s">
        <v>22</v>
      </c>
      <c r="B15" s="56" t="s">
        <v>23</v>
      </c>
      <c r="C15" s="2">
        <f t="shared" si="6"/>
        <v>12.598044999999999</v>
      </c>
      <c r="D15" s="3">
        <v>0</v>
      </c>
      <c r="E15" s="3">
        <v>0</v>
      </c>
      <c r="F15" s="3">
        <f>'[2]4_г'!$H$26</f>
        <v>4.8088429999999995</v>
      </c>
      <c r="G15" s="4">
        <f>'[2]4_г'!$I$26</f>
        <v>7.7892019999999995</v>
      </c>
      <c r="H15" s="50">
        <f t="shared" si="9"/>
        <v>2.1792485080840951</v>
      </c>
      <c r="I15" s="22">
        <v>0</v>
      </c>
      <c r="J15" s="22">
        <v>0</v>
      </c>
      <c r="K15" s="22">
        <f>'[2]5_г'!$H$26</f>
        <v>0.83184842833635253</v>
      </c>
      <c r="L15" s="23">
        <f>'[2]5_г'!$I$26</f>
        <v>1.3474000797477423</v>
      </c>
    </row>
    <row r="16" spans="1:12" s="32" customFormat="1" ht="21" customHeight="1" thickBot="1" x14ac:dyDescent="0.35">
      <c r="A16" s="9"/>
      <c r="B16" s="58" t="s">
        <v>24</v>
      </c>
      <c r="C16" s="14">
        <f>C15/C4</f>
        <v>0.1326783377479423</v>
      </c>
      <c r="D16" s="11">
        <v>0</v>
      </c>
      <c r="E16" s="11">
        <v>0</v>
      </c>
      <c r="F16" s="15">
        <f>F15/F4</f>
        <v>7.8400000208682222E-2</v>
      </c>
      <c r="G16" s="16">
        <f>G15/G4</f>
        <v>0.20079999799952813</v>
      </c>
      <c r="H16" s="55">
        <f>H15/H4</f>
        <v>0.13267833774794233</v>
      </c>
      <c r="I16" s="11">
        <v>0</v>
      </c>
      <c r="J16" s="11">
        <v>0</v>
      </c>
      <c r="K16" s="15">
        <f>K15/K4</f>
        <v>7.8201691179156402E-2</v>
      </c>
      <c r="L16" s="16">
        <f>L15/L4</f>
        <v>0.20225783929640903</v>
      </c>
    </row>
    <row r="17" spans="1:12" s="32" customFormat="1" x14ac:dyDescent="0.3">
      <c r="A17" s="42"/>
      <c r="B17" s="43"/>
      <c r="C17" s="44"/>
      <c r="D17" s="45"/>
      <c r="E17" s="45"/>
      <c r="F17" s="44"/>
      <c r="G17" s="44"/>
      <c r="H17" s="44"/>
      <c r="I17" s="45"/>
      <c r="J17" s="45"/>
      <c r="K17" s="44"/>
      <c r="L17" s="44"/>
    </row>
    <row r="18" spans="1:12" s="32" customFormat="1" x14ac:dyDescent="0.3">
      <c r="A18" s="42"/>
      <c r="B18" s="43"/>
      <c r="C18" s="44"/>
      <c r="D18" s="45"/>
      <c r="E18" s="45"/>
      <c r="F18" s="44"/>
      <c r="G18" s="44"/>
      <c r="H18" s="44"/>
      <c r="I18" s="45"/>
      <c r="J18" s="45"/>
      <c r="K18" s="44"/>
      <c r="L18" s="44"/>
    </row>
    <row r="19" spans="1:12" s="32" customFormat="1" x14ac:dyDescent="0.3">
      <c r="A19" s="42"/>
      <c r="B19" s="43"/>
      <c r="C19" s="44"/>
      <c r="D19" s="45"/>
      <c r="E19" s="45"/>
      <c r="F19" s="44"/>
      <c r="G19" s="44"/>
      <c r="H19" s="44"/>
      <c r="I19" s="45"/>
      <c r="J19" s="45"/>
      <c r="K19" s="44"/>
      <c r="L19" s="44"/>
    </row>
    <row r="20" spans="1:12" s="32" customFormat="1" x14ac:dyDescent="0.3">
      <c r="A20" s="42"/>
      <c r="B20" s="43"/>
      <c r="C20" s="44"/>
      <c r="D20" s="45"/>
      <c r="E20" s="45"/>
      <c r="F20" s="44"/>
      <c r="G20" s="44"/>
      <c r="H20" s="44"/>
      <c r="I20" s="45"/>
      <c r="J20" s="45"/>
      <c r="K20" s="44"/>
      <c r="L20" s="44"/>
    </row>
    <row r="21" spans="1:12" s="32" customFormat="1" ht="14.4" thickBot="1" x14ac:dyDescent="0.35">
      <c r="A21" s="42"/>
      <c r="B21" s="43"/>
      <c r="C21" s="44"/>
      <c r="D21" s="45"/>
      <c r="E21" s="45"/>
      <c r="F21" s="44"/>
      <c r="G21" s="44"/>
      <c r="H21" s="44"/>
      <c r="I21" s="45"/>
      <c r="J21" s="45"/>
      <c r="K21" s="44"/>
      <c r="L21" s="44"/>
    </row>
    <row r="22" spans="1:12" s="32" customFormat="1" ht="14.4" thickBot="1" x14ac:dyDescent="0.35">
      <c r="A22" s="46" t="s">
        <v>27</v>
      </c>
      <c r="B22" s="47" t="s">
        <v>28</v>
      </c>
      <c r="C22" s="48">
        <f>C4-C11-C15</f>
        <v>-1.4210854715202004E-14</v>
      </c>
      <c r="D22" s="48">
        <f>D4-D11-D15-C7</f>
        <v>0</v>
      </c>
      <c r="E22" s="48">
        <f>E4-E11-E15-C8</f>
        <v>0</v>
      </c>
      <c r="F22" s="48">
        <f>F4-F11-F15-C9</f>
        <v>0</v>
      </c>
      <c r="G22" s="48">
        <f t="shared" ref="G22" si="11">G4-G11-G15</f>
        <v>-1.4210854715202004E-14</v>
      </c>
      <c r="H22" s="48">
        <f>H4-H11-H15</f>
        <v>0</v>
      </c>
      <c r="I22" s="48">
        <f>I4-I11-I15-H7</f>
        <v>0</v>
      </c>
      <c r="J22" s="48">
        <f>J4-J11-J15-H8</f>
        <v>0</v>
      </c>
      <c r="K22" s="48">
        <f>K4-K11-K15-H9</f>
        <v>0</v>
      </c>
      <c r="L22" s="49">
        <f>L4-L11-L15</f>
        <v>0</v>
      </c>
    </row>
  </sheetData>
  <mergeCells count="11">
    <mergeCell ref="A1:L1"/>
    <mergeCell ref="C2:G2"/>
    <mergeCell ref="H2:L2"/>
    <mergeCell ref="A2:A3"/>
    <mergeCell ref="B2:B3"/>
    <mergeCell ref="D7:D9"/>
    <mergeCell ref="E8:E9"/>
    <mergeCell ref="I7:I9"/>
    <mergeCell ref="J8:J9"/>
    <mergeCell ref="C6:G6"/>
    <mergeCell ref="H6:L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План_2020</vt:lpstr>
      <vt:lpstr>План_2020!Область_печати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cp:lastPrinted>2018-04-15T22:09:34Z</cp:lastPrinted>
  <dcterms:created xsi:type="dcterms:W3CDTF">2014-11-28T17:51:43Z</dcterms:created>
  <dcterms:modified xsi:type="dcterms:W3CDTF">2020-05-25T06:40:13Z</dcterms:modified>
</cp:coreProperties>
</file>